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M:\Contabilita\Bilancio\Anno 2025\BILANCIO  DI ESERCIZIO 2025\2) CONTO ECONOMICO - C.E. 2025\NUOVA DELIBERA BILANCIO 2025 - PROSPETTI NUOVI (26-6-2026)\"/>
    </mc:Choice>
  </mc:AlternateContent>
  <xr:revisionPtr revIDLastSave="0" documentId="13_ncr:1_{99C3B77C-2D32-4560-9FCE-C711DF84BC14}" xr6:coauthVersionLast="36" xr6:coauthVersionMax="36" xr10:uidLastSave="{00000000-0000-0000-0000-000000000000}"/>
  <bookViews>
    <workbookView xWindow="-120" yWindow="-120" windowWidth="25440" windowHeight="15990" xr2:uid="{00000000-000D-0000-FFFF-FFFF00000000}"/>
  </bookViews>
  <sheets>
    <sheet name="CE  2025-2024" sheetId="9" r:id="rId1"/>
  </sheets>
  <definedNames>
    <definedName name="_xlnm._FilterDatabase" localSheetId="0" hidden="1">'CE  2025-2024'!$A$1:$A$655</definedName>
    <definedName name="_xlnm.Print_Area" localSheetId="0">'CE  2025-2024'!$A:$F</definedName>
    <definedName name="_xlnm.Print_Titles" localSheetId="0">'CE  2025-2024'!$1:$25</definedName>
  </definedNames>
  <calcPr calcId="191029"/>
</workbook>
</file>

<file path=xl/calcChain.xml><?xml version="1.0" encoding="utf-8"?>
<calcChain xmlns="http://schemas.openxmlformats.org/spreadsheetml/2006/main">
  <c r="D535" i="9" l="1"/>
  <c r="D533" i="9"/>
  <c r="D588" i="9" l="1"/>
  <c r="D584" i="9"/>
  <c r="D579" i="9"/>
  <c r="D567" i="9"/>
  <c r="D564" i="9" s="1"/>
  <c r="D555" i="9"/>
  <c r="D553" i="9"/>
  <c r="D550" i="9"/>
  <c r="D549" i="9" s="1"/>
  <c r="D546" i="9" s="1"/>
  <c r="D544" i="9" s="1"/>
  <c r="D525" i="9"/>
  <c r="D522" i="9"/>
  <c r="D520" i="9" s="1"/>
  <c r="D518" i="9" s="1"/>
  <c r="D576" i="9" s="1"/>
  <c r="D516" i="9"/>
  <c r="D509" i="9"/>
  <c r="D505" i="9"/>
  <c r="D499" i="9"/>
  <c r="D495" i="9"/>
  <c r="D482" i="9"/>
  <c r="D475" i="9"/>
  <c r="D466" i="9"/>
  <c r="D458" i="9"/>
  <c r="D449" i="9"/>
  <c r="D448" i="9" s="1"/>
  <c r="D445" i="9"/>
  <c r="D441" i="9"/>
  <c r="D440" i="9"/>
  <c r="D438" i="9" s="1"/>
  <c r="D433" i="9"/>
  <c r="D430" i="9" s="1"/>
  <c r="D426" i="9"/>
  <c r="D422" i="9"/>
  <c r="D421" i="9" s="1"/>
  <c r="D417" i="9"/>
  <c r="D413" i="9"/>
  <c r="D408" i="9"/>
  <c r="D404" i="9"/>
  <c r="D403" i="9"/>
  <c r="D399" i="9"/>
  <c r="D395" i="9"/>
  <c r="D391" i="9"/>
  <c r="D390" i="9" s="1"/>
  <c r="D389" i="9" s="1"/>
  <c r="D383" i="9"/>
  <c r="D380" i="9"/>
  <c r="D370" i="9"/>
  <c r="D367" i="9"/>
  <c r="D363" i="9"/>
  <c r="D356" i="9"/>
  <c r="D353" i="9" s="1"/>
  <c r="D349" i="9"/>
  <c r="D346" i="9"/>
  <c r="D336" i="9"/>
  <c r="D323" i="9"/>
  <c r="D312" i="9"/>
  <c r="D309" i="9" s="1"/>
  <c r="D301" i="9"/>
  <c r="D293" i="9"/>
  <c r="D285" i="9"/>
  <c r="D284" i="9" s="1"/>
  <c r="D279" i="9"/>
  <c r="D273" i="9"/>
  <c r="D266" i="9"/>
  <c r="D260" i="9"/>
  <c r="D254" i="9"/>
  <c r="D250" i="9"/>
  <c r="D245" i="9"/>
  <c r="D240" i="9"/>
  <c r="D234" i="9"/>
  <c r="D223" i="9"/>
  <c r="D215" i="9" s="1"/>
  <c r="D211" i="9"/>
  <c r="D204" i="9"/>
  <c r="D203" i="9" s="1"/>
  <c r="D193" i="9"/>
  <c r="D175" i="9"/>
  <c r="D171" i="9"/>
  <c r="D167" i="9"/>
  <c r="D163" i="9" s="1"/>
  <c r="D155" i="9"/>
  <c r="D147" i="9"/>
  <c r="D143" i="9"/>
  <c r="D137" i="9"/>
  <c r="D136" i="9" s="1"/>
  <c r="D132" i="9"/>
  <c r="D127" i="9"/>
  <c r="D124" i="9"/>
  <c r="D114" i="9"/>
  <c r="D107" i="9"/>
  <c r="D101" i="9"/>
  <c r="D86" i="9" s="1"/>
  <c r="D68" i="9" s="1"/>
  <c r="D67" i="9" s="1"/>
  <c r="D69" i="9"/>
  <c r="D61" i="9"/>
  <c r="D58" i="9"/>
  <c r="D52" i="9"/>
  <c r="D46" i="9"/>
  <c r="D43" i="9"/>
  <c r="D38" i="9"/>
  <c r="D36" i="9"/>
  <c r="D32" i="9"/>
  <c r="D29" i="9"/>
  <c r="D28" i="9" s="1"/>
  <c r="D465" i="9" l="1"/>
  <c r="D512" i="9"/>
  <c r="D37" i="9"/>
  <c r="D27" i="9" s="1"/>
  <c r="D159" i="9" s="1"/>
  <c r="D378" i="9"/>
  <c r="D412" i="9"/>
  <c r="D388" i="9" s="1"/>
  <c r="D333" i="9"/>
  <c r="D332" i="9" s="1"/>
  <c r="D162" i="9"/>
  <c r="D161" i="9" s="1"/>
  <c r="D202" i="9"/>
  <c r="D122" i="9"/>
  <c r="F584" i="9"/>
  <c r="F588" i="9" s="1"/>
  <c r="F579" i="9"/>
  <c r="F567" i="9"/>
  <c r="F564" i="9" s="1"/>
  <c r="F555" i="9"/>
  <c r="F553" i="9" s="1"/>
  <c r="F550" i="9"/>
  <c r="F535" i="9"/>
  <c r="F533" i="9" s="1"/>
  <c r="F525" i="9"/>
  <c r="F522" i="9" s="1"/>
  <c r="F516" i="9"/>
  <c r="F509" i="9"/>
  <c r="F505" i="9"/>
  <c r="F499" i="9"/>
  <c r="F495" i="9"/>
  <c r="F482" i="9"/>
  <c r="F475" i="9"/>
  <c r="F466" i="9"/>
  <c r="F465" i="9"/>
  <c r="F458" i="9"/>
  <c r="F449" i="9"/>
  <c r="F448" i="9" s="1"/>
  <c r="F445" i="9"/>
  <c r="F441" i="9"/>
  <c r="F440" i="9" s="1"/>
  <c r="F438" i="9" s="1"/>
  <c r="F433" i="9"/>
  <c r="F430" i="9" s="1"/>
  <c r="F426" i="9"/>
  <c r="F422" i="9"/>
  <c r="F421" i="9" s="1"/>
  <c r="F417" i="9"/>
  <c r="F413" i="9"/>
  <c r="F408" i="9"/>
  <c r="F404" i="9"/>
  <c r="F403" i="9" s="1"/>
  <c r="F399" i="9"/>
  <c r="F395" i="9"/>
  <c r="F390" i="9" s="1"/>
  <c r="F389" i="9" s="1"/>
  <c r="F391" i="9"/>
  <c r="F383" i="9"/>
  <c r="F380" i="9"/>
  <c r="F370" i="9"/>
  <c r="F367" i="9"/>
  <c r="F363" i="9"/>
  <c r="F356" i="9"/>
  <c r="F349" i="9"/>
  <c r="F346" i="9"/>
  <c r="F336" i="9"/>
  <c r="F323" i="9"/>
  <c r="F319" i="9"/>
  <c r="F312" i="9"/>
  <c r="F309" i="9" s="1"/>
  <c r="F301" i="9"/>
  <c r="F293" i="9"/>
  <c r="F285" i="9"/>
  <c r="F284" i="9" s="1"/>
  <c r="F279" i="9"/>
  <c r="F273" i="9"/>
  <c r="F266" i="9"/>
  <c r="F260" i="9"/>
  <c r="F254" i="9"/>
  <c r="F250" i="9" s="1"/>
  <c r="F245" i="9"/>
  <c r="F240" i="9"/>
  <c r="F234" i="9"/>
  <c r="F223" i="9"/>
  <c r="F215" i="9" s="1"/>
  <c r="F211" i="9"/>
  <c r="F204" i="9"/>
  <c r="F203" i="9" s="1"/>
  <c r="F193" i="9"/>
  <c r="F184" i="9"/>
  <c r="F175" i="9"/>
  <c r="F171" i="9"/>
  <c r="F167" i="9"/>
  <c r="F163" i="9" s="1"/>
  <c r="F155" i="9"/>
  <c r="F147" i="9"/>
  <c r="F143" i="9"/>
  <c r="F137" i="9"/>
  <c r="F136" i="9" s="1"/>
  <c r="F132" i="9"/>
  <c r="F127" i="9"/>
  <c r="F124" i="9"/>
  <c r="F114" i="9"/>
  <c r="F107" i="9"/>
  <c r="F101" i="9"/>
  <c r="F86" i="9" s="1"/>
  <c r="F69" i="9"/>
  <c r="F61" i="9"/>
  <c r="F58" i="9"/>
  <c r="F52" i="9"/>
  <c r="F46" i="9"/>
  <c r="F43" i="9"/>
  <c r="F38" i="9"/>
  <c r="F32" i="9"/>
  <c r="F29" i="9" s="1"/>
  <c r="F28" i="9" s="1"/>
  <c r="F37" i="9" l="1"/>
  <c r="F333" i="9"/>
  <c r="F332" i="9" s="1"/>
  <c r="F27" i="9"/>
  <c r="F162" i="9"/>
  <c r="F161" i="9" s="1"/>
  <c r="F122" i="9"/>
  <c r="F353" i="9"/>
  <c r="D201" i="9"/>
  <c r="D493" i="9" s="1"/>
  <c r="D577" i="9" s="1"/>
  <c r="F512" i="9"/>
  <c r="F412" i="9"/>
  <c r="F388" i="9" s="1"/>
  <c r="F378" i="9"/>
  <c r="F68" i="9"/>
  <c r="F67" i="9" s="1"/>
  <c r="F159" i="9" s="1"/>
  <c r="F520" i="9"/>
  <c r="F518" i="9" s="1"/>
  <c r="F576" i="9" s="1"/>
  <c r="F549" i="9"/>
  <c r="F546" i="9" s="1"/>
  <c r="F544" i="9" s="1"/>
  <c r="F202" i="9"/>
  <c r="F201" i="9" l="1"/>
  <c r="F493" i="9" s="1"/>
  <c r="F577" i="9" s="1"/>
  <c r="F589" i="9" s="1"/>
  <c r="D589" i="9"/>
  <c r="C26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Piombo Gianluigi</author>
  </authors>
  <commentList>
    <comment ref="D532" authorId="0" shapeId="0" xr:uid="{3B41AA47-146C-44EC-8D85-5BB1FD39F96B}">
      <text>
        <r>
          <rPr>
            <b/>
            <sz val="9"/>
            <color indexed="81"/>
            <rFont val="Tahoma"/>
            <family val="2"/>
          </rPr>
          <t>Piombo Gianluigi:</t>
        </r>
        <r>
          <rPr>
            <sz val="9"/>
            <color indexed="81"/>
            <rFont val="Tahoma"/>
            <family val="2"/>
          </rPr>
          <t xml:space="preserve">
IMPORTO RETTIFICATO A SEGUITO EMAIL MONITORAGGIO DEL 7-5-26</t>
        </r>
      </text>
    </comment>
    <comment ref="D542" authorId="0" shapeId="0" xr:uid="{80ED439F-640A-4136-8945-6AEA1C696B2D}">
      <text>
        <r>
          <rPr>
            <b/>
            <sz val="9"/>
            <color indexed="81"/>
            <rFont val="Tahoma"/>
            <family val="2"/>
          </rPr>
          <t>Piombo Gianluigi:</t>
        </r>
        <r>
          <rPr>
            <sz val="9"/>
            <color indexed="81"/>
            <rFont val="Tahoma"/>
            <family val="2"/>
          </rPr>
          <t xml:space="preserve">
IMPORTO RETTIFICATO A SEGUITO EMAIL MONITORAGGIO DEL 7-5-26</t>
        </r>
      </text>
    </comment>
  </commentList>
</comments>
</file>

<file path=xl/sharedStrings.xml><?xml version="1.0" encoding="utf-8"?>
<sst xmlns="http://schemas.openxmlformats.org/spreadsheetml/2006/main" count="1270" uniqueCount="1150">
  <si>
    <t>Cons</t>
  </si>
  <si>
    <t>CODICE</t>
  </si>
  <si>
    <t>DESCRIZIONE</t>
  </si>
  <si>
    <t>AA0100</t>
  </si>
  <si>
    <t>AA0110</t>
  </si>
  <si>
    <t>AA0120</t>
  </si>
  <si>
    <t>AA0200</t>
  </si>
  <si>
    <t>AA0210</t>
  </si>
  <si>
    <t>AA0220</t>
  </si>
  <si>
    <t>AA0230</t>
  </si>
  <si>
    <t>AA0240</t>
  </si>
  <si>
    <t>AA0300</t>
  </si>
  <si>
    <t>AA0310</t>
  </si>
  <si>
    <t>AA0320</t>
  </si>
  <si>
    <t>SS</t>
  </si>
  <si>
    <t>S</t>
  </si>
  <si>
    <t>R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</si>
  <si>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</si>
  <si>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</si>
  <si>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</si>
  <si>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</si>
  <si>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</si>
  <si>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</si>
  <si>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</si>
  <si>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</si>
  <si>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</si>
  <si>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</si>
  <si>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</si>
  <si>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</si>
  <si>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</si>
  <si>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</si>
  <si>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</si>
  <si>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r>
      <t xml:space="preserve">A.1.B.1.2)  Contributi da Regione o Prov. Aut. (extra fondo) - Risorse aggiuntive da bilancio regionale a titolo di copertura </t>
    </r>
    <r>
      <rPr>
        <u/>
        <sz val="10"/>
        <rFont val="Tahoma"/>
        <family val="2"/>
      </rPr>
      <t>LEA</t>
    </r>
  </si>
  <si>
    <t>AA0090</t>
  </si>
  <si>
    <r>
      <t xml:space="preserve">A.1.B.1.3)  Contributi da Regione o Prov. Aut. (extra fondo) - Risorse aggiuntive da bilancio regionale a titolo di copertura </t>
    </r>
    <r>
      <rPr>
        <u/>
        <sz val="10"/>
        <rFont val="Tahoma"/>
        <family val="2"/>
      </rPr>
      <t>extra LEA</t>
    </r>
  </si>
  <si>
    <t>A.1.B.1.4)  Contributi da Regione o Prov. Aut. (extra fondo) - Altro</t>
  </si>
  <si>
    <t xml:space="preserve">A.1.B.2)  Contributi da Aziende sanitarie pubbliche della Regione o Prov. Aut. (extra fondo) 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</si>
  <si>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</si>
  <si>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</si>
  <si>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</si>
  <si>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</si>
  <si>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>AA0150</t>
  </si>
  <si>
    <t>AA0160</t>
  </si>
  <si>
    <t>AA0170</t>
  </si>
  <si>
    <t>AA0180</t>
  </si>
  <si>
    <t>A.1.C)  Contributi c/esercizio per ricerca</t>
  </si>
  <si>
    <t>AA0190</t>
  </si>
  <si>
    <t>A.1.C.1)  Contributi da Ministero della Salute per ricerca corrente</t>
  </si>
  <si>
    <t>A.1.C.2)  Contributi da Ministero della Salute per ricerca finalizzata</t>
  </si>
  <si>
    <t>A.1.C.3)  Contributi da Regione ed altri soggetti pubblici per ricerca</t>
  </si>
  <si>
    <t>A.1.C.4)  Contributi da privati per ricerca</t>
  </si>
  <si>
    <t>A.1.D)  Contributi c/esercizio da privati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</si>
  <si>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</si>
  <si>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</si>
  <si>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</si>
  <si>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</si>
  <si>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</si>
  <si>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</si>
  <si>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AA0280</t>
  </si>
  <si>
    <t>AA0290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</si>
  <si>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</si>
  <si>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</si>
  <si>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</si>
  <si>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</si>
  <si>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</si>
  <si>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</si>
  <si>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AA0360</t>
  </si>
  <si>
    <t>A.4.A.1.2) Prestazioni di specialistica ambulatoriale</t>
  </si>
  <si>
    <t>AA0370</t>
  </si>
  <si>
    <t>AA0380</t>
  </si>
  <si>
    <t>AA0390</t>
  </si>
  <si>
    <t>AA0400</t>
  </si>
  <si>
    <t>AA0410</t>
  </si>
  <si>
    <t>AA0420</t>
  </si>
  <si>
    <t>AA0430</t>
  </si>
  <si>
    <t>AA0440</t>
  </si>
  <si>
    <t>AA0450</t>
  </si>
  <si>
    <t>AA0460</t>
  </si>
  <si>
    <t>A.4.A.3.1) Prestazioni di ricovero</t>
  </si>
  <si>
    <t>AA0470</t>
  </si>
  <si>
    <t>A.4.A.3.2) Prestazioni ambulatoriali</t>
  </si>
  <si>
    <t>AA0480</t>
  </si>
  <si>
    <t>AA0490</t>
  </si>
  <si>
    <t>AA0500</t>
  </si>
  <si>
    <t>AA0510</t>
  </si>
  <si>
    <t>AA0520</t>
  </si>
  <si>
    <t>AA0530</t>
  </si>
  <si>
    <t>AA0550</t>
  </si>
  <si>
    <t>AA0560</t>
  </si>
  <si>
    <t>AA0570</t>
  </si>
  <si>
    <t>AA0580</t>
  </si>
  <si>
    <t>AA0590</t>
  </si>
  <si>
    <t>AA0600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</si>
  <si>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</si>
  <si>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</si>
  <si>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</si>
  <si>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</si>
  <si>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</si>
  <si>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</si>
  <si>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AA0640</t>
  </si>
  <si>
    <t>AA0650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</si>
  <si>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</si>
  <si>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</si>
  <si>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</si>
  <si>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</si>
  <si>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</si>
  <si>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</si>
  <si>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</si>
  <si>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</si>
  <si>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</si>
  <si>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</si>
  <si>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</si>
  <si>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</si>
  <si>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</si>
  <si>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</si>
  <si>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</si>
  <si>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</si>
  <si>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</si>
  <si>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</si>
  <si>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</si>
  <si>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</si>
  <si>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</si>
  <si>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</si>
  <si>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</si>
  <si>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</si>
  <si>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</si>
  <si>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</si>
  <si>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</si>
  <si>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</si>
  <si>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</si>
  <si>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</si>
  <si>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</si>
  <si>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</si>
  <si>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</si>
  <si>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</si>
  <si>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</si>
  <si>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</si>
  <si>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</si>
  <si>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</si>
  <si>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</si>
  <si>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</si>
  <si>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</si>
  <si>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</si>
  <si>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</si>
  <si>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</si>
  <si>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</si>
  <si>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</si>
  <si>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</si>
  <si>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</si>
  <si>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</si>
  <si>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</si>
  <si>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</si>
  <si>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</si>
  <si>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</si>
  <si>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</si>
  <si>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AA0930</t>
  </si>
  <si>
    <t>AA0940</t>
  </si>
  <si>
    <t>A.6)  Compartecipazione alla spesa per prestazioni sanitarie (Ticket)</t>
  </si>
  <si>
    <t>AA0950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</si>
  <si>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</si>
  <si>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</si>
  <si>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</si>
  <si>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</si>
  <si>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</si>
  <si>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</si>
  <si>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</si>
  <si>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</si>
  <si>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</si>
  <si>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</si>
  <si>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</si>
  <si>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</si>
  <si>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</si>
  <si>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</si>
  <si>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</si>
  <si>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</si>
  <si>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</si>
  <si>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</si>
  <si>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</si>
  <si>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</si>
  <si>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</si>
  <si>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</si>
  <si>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</si>
  <si>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</si>
  <si>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</si>
  <si>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</si>
  <si>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</si>
  <si>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</si>
  <si>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</si>
  <si>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</si>
  <si>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</si>
  <si>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</si>
  <si>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</si>
  <si>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</si>
  <si>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</si>
  <si>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</si>
  <si>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</si>
  <si>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BA0050</t>
  </si>
  <si>
    <t>B.1.A.1.2) Medicinali senza AIC</t>
  </si>
  <si>
    <t>BA0060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</si>
  <si>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</si>
  <si>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</si>
  <si>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</si>
  <si>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</si>
  <si>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</si>
  <si>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</si>
  <si>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</si>
  <si>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</si>
  <si>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</si>
  <si>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</si>
  <si>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</si>
  <si>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</si>
  <si>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</si>
  <si>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</si>
  <si>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</si>
  <si>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</si>
  <si>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</si>
  <si>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</si>
  <si>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</si>
  <si>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</si>
  <si>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</si>
  <si>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</si>
  <si>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</si>
  <si>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</si>
  <si>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</si>
  <si>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</si>
  <si>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</si>
  <si>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</si>
  <si>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</si>
  <si>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</si>
  <si>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</si>
  <si>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</si>
  <si>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</si>
  <si>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</si>
  <si>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</si>
  <si>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</si>
  <si>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</si>
  <si>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</si>
  <si>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</si>
  <si>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</si>
  <si>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</si>
  <si>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</si>
  <si>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</si>
  <si>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</si>
  <si>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</si>
  <si>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</si>
  <si>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</si>
  <si>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</si>
  <si>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</si>
  <si>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</si>
  <si>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</si>
  <si>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</si>
  <si>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</si>
  <si>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</si>
  <si>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</si>
  <si>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</si>
  <si>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</si>
  <si>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</si>
  <si>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</si>
  <si>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</si>
  <si>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</si>
  <si>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</si>
  <si>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</si>
  <si>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</si>
  <si>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</si>
  <si>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</si>
  <si>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</si>
  <si>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</si>
  <si>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</si>
  <si>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</si>
  <si>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</si>
  <si>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</si>
  <si>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</si>
  <si>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</si>
  <si>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</si>
  <si>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</si>
  <si>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BA0550</t>
  </si>
  <si>
    <t>BA0560</t>
  </si>
  <si>
    <t>BA0570</t>
  </si>
  <si>
    <t>BA0580</t>
  </si>
  <si>
    <t>BA0590</t>
  </si>
  <si>
    <t>BA0600</t>
  </si>
  <si>
    <t>BA0610</t>
  </si>
  <si>
    <t>BA0620</t>
  </si>
  <si>
    <t>BA0630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</si>
  <si>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</si>
  <si>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</si>
  <si>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</si>
  <si>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</si>
  <si>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</si>
  <si>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</si>
  <si>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</si>
  <si>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</si>
  <si>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</si>
  <si>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</si>
  <si>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</si>
  <si>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</si>
  <si>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</si>
  <si>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</si>
  <si>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</si>
  <si>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</si>
  <si>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</si>
  <si>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</si>
  <si>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</si>
  <si>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</si>
  <si>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</si>
  <si>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</si>
  <si>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</si>
  <si>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</si>
  <si>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</si>
  <si>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</si>
  <si>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</si>
  <si>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</si>
  <si>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</si>
  <si>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</si>
  <si>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</si>
  <si>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</si>
  <si>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</si>
  <si>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</si>
  <si>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</si>
  <si>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</si>
  <si>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</si>
  <si>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</si>
  <si>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</si>
  <si>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</si>
  <si>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</si>
  <si>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</si>
  <si>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</si>
  <si>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</si>
  <si>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</si>
  <si>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</si>
  <si>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</si>
  <si>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</si>
  <si>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</si>
  <si>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</si>
  <si>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</si>
  <si>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</si>
  <si>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</si>
  <si>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</si>
  <si>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</si>
  <si>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</si>
  <si>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</si>
  <si>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</si>
  <si>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</si>
  <si>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</si>
  <si>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</si>
  <si>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</si>
  <si>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</si>
  <si>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</si>
  <si>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</si>
  <si>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</si>
  <si>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</si>
  <si>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</si>
  <si>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</si>
  <si>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</si>
  <si>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</si>
  <si>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</si>
  <si>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</si>
  <si>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</si>
  <si>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</si>
  <si>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</si>
  <si>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</si>
  <si>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</si>
  <si>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</si>
  <si>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</si>
  <si>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</si>
  <si>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</si>
  <si>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</si>
  <si>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</si>
  <si>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</si>
  <si>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</si>
  <si>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</si>
  <si>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</si>
  <si>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</si>
  <si>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</si>
  <si>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</si>
  <si>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</si>
  <si>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</si>
  <si>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</si>
  <si>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</si>
  <si>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</si>
  <si>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</si>
  <si>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</si>
  <si>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</si>
  <si>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</si>
  <si>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</si>
  <si>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BA1160</t>
  </si>
  <si>
    <t>B.2.A.12.2) - da pubblico (altri soggetti pubblici della Regione)</t>
  </si>
  <si>
    <t>BA1170</t>
  </si>
  <si>
    <t>BA1180</t>
  </si>
  <si>
    <t>BA1190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</si>
  <si>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</si>
  <si>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</si>
  <si>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</si>
  <si>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</si>
  <si>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</si>
  <si>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</si>
  <si>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</si>
  <si>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</si>
  <si>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</si>
  <si>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</si>
  <si>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</si>
  <si>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</si>
  <si>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</si>
  <si>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</si>
  <si>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</si>
  <si>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</si>
  <si>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</si>
  <si>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</si>
  <si>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</si>
  <si>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</si>
  <si>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</si>
  <si>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</si>
  <si>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</si>
  <si>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</si>
  <si>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</si>
  <si>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</si>
  <si>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</si>
  <si>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</si>
  <si>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</si>
  <si>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</si>
  <si>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BA1350</t>
  </si>
  <si>
    <t>B.2.A.15)  Consulenze, Collaborazioni,  Interinale e altre prestazioni di lavoro sanitarie e sociosanitarie</t>
  </si>
  <si>
    <t>BA1360</t>
  </si>
  <si>
    <t>BA1370</t>
  </si>
  <si>
    <t>BA1380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</si>
  <si>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</si>
  <si>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</si>
  <si>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</si>
  <si>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</si>
  <si>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</si>
  <si>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</si>
  <si>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</si>
  <si>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</si>
  <si>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</si>
  <si>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</si>
  <si>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</si>
  <si>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</si>
  <si>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</si>
  <si>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</si>
  <si>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</si>
  <si>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</si>
  <si>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</si>
  <si>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</si>
  <si>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</si>
  <si>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</si>
  <si>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</si>
  <si>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</si>
  <si>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</si>
  <si>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</si>
  <si>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</si>
  <si>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</si>
  <si>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</si>
  <si>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</si>
  <si>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</si>
  <si>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</si>
  <si>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</si>
  <si>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BA1550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</si>
  <si>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</si>
  <si>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</si>
  <si>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</si>
  <si>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</si>
  <si>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</si>
  <si>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</si>
  <si>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</si>
  <si>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</si>
  <si>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</si>
  <si>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</si>
  <si>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</si>
  <si>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</si>
  <si>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</si>
  <si>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</si>
  <si>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</si>
  <si>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</si>
  <si>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</si>
  <si>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</si>
  <si>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</si>
  <si>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</si>
  <si>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</si>
  <si>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</si>
  <si>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</si>
  <si>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</si>
  <si>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</si>
  <si>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</si>
  <si>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</si>
  <si>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</si>
  <si>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</si>
  <si>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</si>
  <si>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</si>
  <si>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</si>
  <si>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</si>
  <si>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</si>
  <si>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</si>
  <si>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</si>
  <si>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</si>
  <si>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</si>
  <si>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</si>
  <si>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</si>
  <si>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</si>
  <si>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</si>
  <si>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</si>
  <si>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</si>
  <si>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</si>
  <si>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</si>
  <si>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</si>
  <si>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</si>
  <si>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</si>
  <si>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</si>
  <si>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</si>
  <si>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</si>
  <si>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</si>
  <si>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</si>
  <si>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</si>
  <si>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</si>
  <si>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</si>
  <si>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</si>
  <si>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</si>
  <si>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</si>
  <si>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</si>
  <si>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</si>
  <si>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</si>
  <si>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</si>
  <si>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</si>
  <si>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</si>
  <si>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</si>
  <si>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</si>
  <si>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</si>
  <si>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</si>
  <si>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</si>
  <si>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</si>
  <si>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</si>
  <si>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</si>
  <si>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</si>
  <si>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</si>
  <si>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</si>
  <si>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</si>
  <si>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</si>
  <si>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</si>
  <si>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</si>
  <si>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</si>
  <si>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</si>
  <si>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</si>
  <si>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</si>
  <si>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</si>
  <si>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</si>
  <si>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</si>
  <si>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</si>
  <si>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</si>
  <si>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</si>
  <si>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</si>
  <si>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</si>
  <si>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</si>
  <si>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</si>
  <si>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</si>
  <si>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</si>
  <si>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</si>
  <si>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</si>
  <si>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</si>
  <si>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</si>
  <si>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</si>
  <si>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BA2070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</si>
  <si>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</si>
  <si>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</si>
  <si>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</si>
  <si>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</si>
  <si>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</si>
  <si>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</si>
  <si>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</si>
  <si>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</si>
  <si>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</si>
  <si>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</si>
  <si>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</si>
  <si>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</si>
  <si>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</si>
  <si>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</si>
  <si>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</si>
  <si>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</si>
  <si>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</si>
  <si>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</si>
  <si>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</si>
  <si>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</si>
  <si>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</si>
  <si>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</si>
  <si>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</si>
  <si>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</si>
  <si>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</si>
  <si>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</si>
  <si>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</si>
  <si>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</si>
  <si>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</si>
  <si>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</si>
  <si>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</si>
  <si>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</si>
  <si>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</si>
  <si>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</si>
  <si>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</si>
  <si>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</si>
  <si>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</si>
  <si>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</si>
  <si>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</si>
  <si>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</si>
  <si>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</si>
  <si>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</si>
  <si>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</si>
  <si>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</si>
  <si>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</si>
  <si>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</si>
  <si>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</si>
  <si>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</si>
  <si>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</si>
  <si>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</si>
  <si>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</si>
  <si>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</si>
  <si>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</si>
  <si>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</si>
  <si>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</si>
  <si>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</si>
  <si>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</si>
  <si>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</si>
  <si>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</si>
  <si>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</si>
  <si>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</si>
  <si>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</si>
  <si>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</si>
  <si>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</si>
  <si>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</si>
  <si>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</si>
  <si>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</si>
  <si>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</si>
  <si>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</si>
  <si>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</si>
  <si>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</si>
  <si>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</si>
  <si>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</si>
  <si>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</si>
  <si>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</si>
  <si>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</si>
  <si>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</si>
  <si>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</si>
  <si>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</si>
  <si>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</si>
  <si>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</si>
  <si>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</si>
  <si>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</si>
  <si>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</si>
  <si>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</si>
  <si>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</si>
  <si>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</si>
  <si>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</si>
  <si>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</si>
  <si>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</si>
  <si>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</si>
  <si>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</si>
  <si>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</si>
  <si>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</si>
  <si>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</si>
  <si>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</si>
  <si>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</si>
  <si>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</si>
  <si>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</si>
  <si>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</si>
  <si>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</si>
  <si>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</si>
  <si>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</si>
  <si>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BA2600</t>
  </si>
  <si>
    <t>BA2610</t>
  </si>
  <si>
    <t>BA2620</t>
  </si>
  <si>
    <t>BA2630</t>
  </si>
  <si>
    <t>BA2640</t>
  </si>
  <si>
    <t>BA2650</t>
  </si>
  <si>
    <t>BA2660</t>
  </si>
  <si>
    <t>BA2670</t>
  </si>
  <si>
    <t>BA2680</t>
  </si>
  <si>
    <t>BA2690</t>
  </si>
  <si>
    <t>BA2700</t>
  </si>
  <si>
    <t>BA2710</t>
  </si>
  <si>
    <t>BA2720</t>
  </si>
  <si>
    <t>BA2730</t>
  </si>
  <si>
    <t>BA2740</t>
  </si>
  <si>
    <t>BA2750</t>
  </si>
  <si>
    <t>BA2760</t>
  </si>
  <si>
    <t>BA2770</t>
  </si>
  <si>
    <t>BA2780</t>
  </si>
  <si>
    <t>BA2790</t>
  </si>
  <si>
    <t>BA2800</t>
  </si>
  <si>
    <t>BA2810</t>
  </si>
  <si>
    <t>BA2820</t>
  </si>
  <si>
    <t>BA2840</t>
  </si>
  <si>
    <t>BA2850</t>
  </si>
  <si>
    <t>BA2860</t>
  </si>
  <si>
    <t>BA2870</t>
  </si>
  <si>
    <t>BA2880</t>
  </si>
  <si>
    <t>BA2890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</si>
  <si>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</si>
  <si>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</si>
  <si>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</si>
  <si>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</si>
  <si>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</si>
  <si>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</si>
  <si>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</si>
  <si>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</si>
  <si>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</si>
  <si>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</si>
  <si>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</si>
  <si>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</si>
  <si>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</si>
  <si>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</si>
  <si>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</si>
  <si>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</si>
  <si>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</si>
  <si>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</si>
  <si>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</si>
  <si>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</si>
  <si>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</si>
  <si>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</si>
  <si>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</si>
  <si>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</si>
  <si>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</si>
  <si>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</si>
  <si>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</si>
  <si>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</si>
  <si>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</si>
  <si>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</si>
  <si>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</si>
  <si>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</si>
  <si>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</si>
  <si>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</si>
  <si>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</si>
  <si>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</si>
  <si>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</si>
  <si>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</si>
  <si>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</si>
  <si>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</si>
  <si>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</si>
  <si>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</si>
  <si>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</si>
  <si>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</si>
  <si>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</si>
  <si>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</si>
  <si>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</si>
  <si>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</si>
  <si>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</si>
  <si>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</si>
  <si>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</si>
  <si>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</si>
  <si>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</si>
  <si>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</si>
  <si>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</si>
  <si>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</si>
  <si>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</si>
  <si>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EA0060</t>
  </si>
  <si>
    <t>EA0070</t>
  </si>
  <si>
    <t>EA0080</t>
  </si>
  <si>
    <t>EA0090</t>
  </si>
  <si>
    <t>EA0100</t>
  </si>
  <si>
    <t>EA0110</t>
  </si>
  <si>
    <t>EA0120</t>
  </si>
  <si>
    <t>EA0130</t>
  </si>
  <si>
    <t>EA0140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</si>
  <si>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</si>
  <si>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</si>
  <si>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</si>
  <si>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</si>
  <si>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</si>
  <si>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</si>
  <si>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</si>
  <si>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</si>
  <si>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</si>
  <si>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</si>
  <si>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</si>
  <si>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</si>
  <si>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</si>
  <si>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</si>
  <si>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</si>
  <si>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</si>
  <si>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</si>
  <si>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</si>
  <si>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</si>
  <si>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</si>
  <si>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</si>
  <si>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</si>
  <si>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</si>
  <si>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</si>
  <si>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</si>
  <si>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</si>
  <si>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</si>
  <si>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</si>
  <si>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</si>
  <si>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</si>
  <si>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</si>
  <si>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</si>
  <si>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</si>
  <si>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</si>
  <si>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</si>
  <si>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</si>
  <si>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</si>
  <si>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</si>
  <si>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</si>
  <si>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</si>
  <si>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</si>
  <si>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</si>
  <si>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</si>
  <si>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</si>
  <si>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</si>
  <si>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</si>
  <si>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</si>
  <si>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</si>
  <si>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</si>
  <si>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</si>
  <si>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</si>
  <si>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</si>
  <si>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</si>
  <si>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</si>
  <si>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</si>
  <si>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</si>
  <si>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</si>
  <si>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</si>
  <si>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</si>
  <si>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</si>
  <si>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</si>
  <si>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</si>
  <si>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</si>
  <si>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</si>
  <si>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EA0470</t>
  </si>
  <si>
    <t>EA0480</t>
  </si>
  <si>
    <t>EA0490</t>
  </si>
  <si>
    <t>EA0500</t>
  </si>
  <si>
    <t>EA0510</t>
  </si>
  <si>
    <t>EA0520</t>
  </si>
  <si>
    <t>EA0530</t>
  </si>
  <si>
    <t>EA0540</t>
  </si>
  <si>
    <t>EA0550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</si>
  <si>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</si>
  <si>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</si>
  <si>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</si>
  <si>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</si>
  <si>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</si>
  <si>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</si>
  <si>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</si>
  <si>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</si>
  <si>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</si>
  <si>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</si>
  <si>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</si>
  <si>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</si>
  <si>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</si>
  <si>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</si>
  <si>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</si>
  <si>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</si>
  <si>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</si>
  <si>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</si>
  <si>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</si>
  <si>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</si>
  <si>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</si>
  <si>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</si>
  <si>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</si>
  <si>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</si>
  <si>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</si>
  <si>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ZZ9999</t>
  </si>
  <si>
    <t>RISULTATO DI ESERCIZIO</t>
  </si>
  <si>
    <t>B.11.A) Ammortamento dei fabbricati</t>
  </si>
  <si>
    <t>B.11.B) Ammortamenti delle altre immobilizzazioni materiali</t>
  </si>
  <si>
    <t>B.11.A.2) Ammortamenti fabbricati strumentali (indisponibili)</t>
  </si>
  <si>
    <t>B.12) Svalutazione delle immobilizzazioni e dei crediti</t>
  </si>
  <si>
    <t>B.12.B) Svalutazione dei crediti</t>
  </si>
  <si>
    <t>B.13) Variazione delle rimanenze</t>
  </si>
  <si>
    <t>B.13.A) Variazione rimanenze sanitarie</t>
  </si>
  <si>
    <t>B.13.B) Variazione rimanenze non sanitarie</t>
  </si>
  <si>
    <t>B.14) Accantonamenti dell’esercizio</t>
  </si>
  <si>
    <t>B.14.A) Accantonamenti per rischi</t>
  </si>
  <si>
    <t>B.14.A.1)  Accantonamenti per cause civili ed oneri processuali</t>
  </si>
  <si>
    <t>B.14.A.2)  Accantonamenti per contenzioso personale dipendente</t>
  </si>
  <si>
    <t>B.14.A.3)  Accantonamenti per rischi connessi all'acquisto di prestazioni sanitarie da privato</t>
  </si>
  <si>
    <t>B.14.A.4)  Accantonamenti per copertura diretta dei rischi (autoassicurazione)</t>
  </si>
  <si>
    <t>B.14.B) Accantonamenti per premio di operosità (SUMAI)</t>
  </si>
  <si>
    <t>B.14.D) Altri accantonamenti</t>
  </si>
  <si>
    <t>B.14.A.6)  Altri accantonamenti per rischi</t>
  </si>
  <si>
    <t>B.14.A.5) Accantonamenti per franchigia assicurativa</t>
  </si>
  <si>
    <t>B.11.A.1) Ammortamenti fabbricati non strumentali (disponibili)</t>
  </si>
  <si>
    <t>E.1.B.2.1) Sopravvenienze attive per quote F.S. vincolato</t>
  </si>
  <si>
    <t xml:space="preserve">E.1.B.2.2) Sopravvenienze attive v/Aziende sanitarie pubbliche della Regione </t>
  </si>
  <si>
    <t>E.1.B.2.3) Sopravvenienze attive v/terzi</t>
  </si>
  <si>
    <t>E.1.B.2.3.A) Sopravvenienze attive v/terzi relative alla mobilità extraregionale</t>
  </si>
  <si>
    <t>E.1.B.2.3.B) Sopravvenienze attive v/terzi relative al personale</t>
  </si>
  <si>
    <t>E.1.B.2.3.C) Sopravvenienze attive v/terzi relative alle convenzioni con medici di base</t>
  </si>
  <si>
    <t>E.1.B.2.3.D) Sopravvenienze attive v/terzi relative alle convenzioni per la specialistica</t>
  </si>
  <si>
    <t>E.1.B.2.3.E) Sopravvenienze attive v/terzi relative all'acquisto prestaz. sanitarie da operatori accreditati</t>
  </si>
  <si>
    <t>E.1.B.2.3.F) Sopravvenienze attive v/terzi relative all'acquisto di beni e servizi</t>
  </si>
  <si>
    <t>E.1.B.2.3.G) Altre sopravvenienze attive v/terzi</t>
  </si>
  <si>
    <t>E.2.B.4.2) Insussistenze passive v/Aziende sanitarie pubbliche della Regione</t>
  </si>
  <si>
    <t>E.2.B.4.3) Insussistenze passive v/terzi</t>
  </si>
  <si>
    <t>E.2.B.4.3.A) Insussistenze passive v/terzi relative alla mobilità extraregionale</t>
  </si>
  <si>
    <t>E.2.B.4.3.B) Insussistenze passive v/terzi relative al personale</t>
  </si>
  <si>
    <t>E.2.B.4.3.C) Insussistenze passive v/terzi relative alle convenzioni con medici di base</t>
  </si>
  <si>
    <t>E.2.B.4.3.D) Insussistenze passive v/terzi relative alle convenzioni per la specialistica</t>
  </si>
  <si>
    <t>E.2.B.4.3.E) Insussistenze passive v/terzi relative all'acquisto prestaz. sanitarie da operatori accreditati</t>
  </si>
  <si>
    <t>E.2.B.4.3.F) Insussistenze passive v/terzi relative all'acquisto di beni e servizi</t>
  </si>
  <si>
    <t>E.2.B.4.3.G) Altre insussistenze passive v/terzi</t>
  </si>
  <si>
    <t>E.2.B.4.1) Insussistenze passive per quote F.S. vincolato</t>
  </si>
  <si>
    <t>AA0032</t>
  </si>
  <si>
    <t>AA0034</t>
  </si>
  <si>
    <t>AA0542</t>
  </si>
  <si>
    <t>A.6.A)  Compartecipazione alla spesa per prestazioni sanitarie - Ticket sulle prestazioni di specialistica ambulatoriale e APA-PAC</t>
  </si>
  <si>
    <t>B.1.A.1.4) Emoderivati di produzione regionale</t>
  </si>
  <si>
    <t>B.1.A.1.3) Ossigeno e altri gas medicali</t>
  </si>
  <si>
    <t>A.1.B.3.3)  Contributi da altri soggetti pubblici (extra fondo) L. 210/92</t>
  </si>
  <si>
    <t>A.1.B.3.2)  Contributi da altri soggetti pubblici (extra fondo) vincolati</t>
  </si>
  <si>
    <t>A.1.B.3.1)  Contributi da Ministero della Salute (extra fondo)</t>
  </si>
  <si>
    <t>A.3.A)  Utilizzo fondi per quote inutilizzate contributi di esercizi precedenti da Regione o Prov. Aut. per quota F.S. regionale indistinto finalizzato</t>
  </si>
  <si>
    <t>A.3.B)  Utilizzo fondi per quote inutilizzate contributi di esercizi precedenti da Regione o Prov. Aut. per quota F.S. regionale vincolato</t>
  </si>
  <si>
    <t>A.3.C) Utilizzo fondi per quote inutilizzate contributi di esercizi precedenti da soggetti pubblici (extra fondo) vincolati</t>
  </si>
  <si>
    <t>A.3.D)  Utilizzo fondi per quote inutilizzate contributi di esercizi precedenti per ricerca</t>
  </si>
  <si>
    <t>B.14.C.1)  Accantonamenti per quote inutilizzate contributi da Regione e Prov. Aut. per quota F.S. indistinto finalizzato</t>
  </si>
  <si>
    <t>B.14.C.2)  Accantonamenti per quote inutilizzate contributi da Regione e Prov. Aut. per quota F.S. vincolato</t>
  </si>
  <si>
    <t>B.14.C.3)  Accantonamenti per quote inutilizzate contributi da soggetti pubblici (extra fondo) vincolati</t>
  </si>
  <si>
    <t>B.14.C.4)  Accantonamenti per quote inutilizzate contributi da soggetti pubblici per ricerca</t>
  </si>
  <si>
    <t>B.14.C.5)  Accantonamenti per quote inutilizzate contributi vincolati da privati</t>
  </si>
  <si>
    <t>B.13.A.1) Prodotti farmaceutici ed emoderivati</t>
  </si>
  <si>
    <t>B.13.A.2) Sangue ed emocomponenti</t>
  </si>
  <si>
    <t>B.13.A.3) Dispositivi medici</t>
  </si>
  <si>
    <t>B.13.A.4) Prodotti dietetici</t>
  </si>
  <si>
    <t>B.13.A.5) Materiali per la profilassi (vaccini)</t>
  </si>
  <si>
    <t>B.13.A.7)  Materiali e prodotti per uso veterinario</t>
  </si>
  <si>
    <t>B.13.A.8)  Altri beni e prodotti sanitari</t>
  </si>
  <si>
    <t>BA2671</t>
  </si>
  <si>
    <t>BA2672</t>
  </si>
  <si>
    <t>BA2673</t>
  </si>
  <si>
    <t>BA2674</t>
  </si>
  <si>
    <t>BA2675</t>
  </si>
  <si>
    <t>BA2676</t>
  </si>
  <si>
    <t>BA2677</t>
  </si>
  <si>
    <t>BA2678</t>
  </si>
  <si>
    <t>BA2681</t>
  </si>
  <si>
    <t>BA2682</t>
  </si>
  <si>
    <t>BA2683</t>
  </si>
  <si>
    <t>BA2684</t>
  </si>
  <si>
    <t>BA2685</t>
  </si>
  <si>
    <t>BA2686</t>
  </si>
  <si>
    <t>B.13.A.6) Prodotti chimici</t>
  </si>
  <si>
    <t>B.13.B.1) Prodotti alimentari</t>
  </si>
  <si>
    <t>B.13.B.2) Materiali di guardaroba, di pulizia, e di convivenza in genere</t>
  </si>
  <si>
    <t>B.13.B.3) Combustibili, carburanti e lubrificanti</t>
  </si>
  <si>
    <t>B.13.B.4) Supporti informatici e cancelleria</t>
  </si>
  <si>
    <t>B.13.B.5) Materiale per la manutenzione</t>
  </si>
  <si>
    <t>B.13.B.6) Altri beni e prodotti non sanitari</t>
  </si>
  <si>
    <t>A.5.E.3) Altri concorsi, recuperi e rimborsi da privati</t>
  </si>
  <si>
    <t>B.4.E)  Locazioni e noleggi da Aziende sanitarie pubbliche della Regione</t>
  </si>
  <si>
    <t>B.4.D)  Canoni di project financing</t>
  </si>
  <si>
    <t>AA0422</t>
  </si>
  <si>
    <t>AA0424</t>
  </si>
  <si>
    <t>AA0421</t>
  </si>
  <si>
    <t>AA0423</t>
  </si>
  <si>
    <t>AA0031</t>
  </si>
  <si>
    <t>AA0033</t>
  </si>
  <si>
    <t xml:space="preserve">A.1.B.3)  Contributi da Ministero della Salute e da altri soggetti pubblici (extra fondo) </t>
  </si>
  <si>
    <t>AA0141</t>
  </si>
  <si>
    <t>AA0271</t>
  </si>
  <si>
    <t>AA0541</t>
  </si>
  <si>
    <t>AA0921</t>
  </si>
  <si>
    <t>BA0051</t>
  </si>
  <si>
    <t>BA2061</t>
  </si>
  <si>
    <t>BA2741</t>
  </si>
  <si>
    <t>BA2771</t>
  </si>
  <si>
    <t>EA0051</t>
  </si>
  <si>
    <t>EA0461</t>
  </si>
  <si>
    <t>AA0425</t>
  </si>
  <si>
    <t>B.2.A.12.1.A) Assistenza domiciliare integrata (ADI)</t>
  </si>
  <si>
    <t>BA1151</t>
  </si>
  <si>
    <t>BA1152</t>
  </si>
  <si>
    <t>A.3) Utilizzo fondi per quote inutilizzate contributi finalizzati e vincolati di esercizi precedenti</t>
  </si>
  <si>
    <t>A.3.E) Utilizzo fondi per quote inutilizzate contributi vincolati di esercizi precedenti da privati</t>
  </si>
  <si>
    <t>B.14.C) Accantonamenti per quote inutilizzate di contributi finalizzati e vincolati</t>
  </si>
  <si>
    <t xml:space="preserve">Y) Imposte e tasse </t>
  </si>
  <si>
    <t>Totale imposte e tasse (Y)</t>
  </si>
  <si>
    <t>AA0361</t>
  </si>
  <si>
    <t>AA0471</t>
  </si>
  <si>
    <t>BA0541</t>
  </si>
  <si>
    <t>BA0551</t>
  </si>
  <si>
    <t>BA0561</t>
  </si>
  <si>
    <t>BA0591</t>
  </si>
  <si>
    <t>BA0601</t>
  </si>
  <si>
    <t>BA0611</t>
  </si>
  <si>
    <t>BA0621</t>
  </si>
  <si>
    <t>BA0631</t>
  </si>
  <si>
    <t>AA0631</t>
  </si>
  <si>
    <t>A.1.A.1.3) Funzioni</t>
  </si>
  <si>
    <t>A.1.B.3.4)  Contributi da altri soggetti pubblici (extra fondo) altro</t>
  </si>
  <si>
    <t>AA0601</t>
  </si>
  <si>
    <t>BA1541</t>
  </si>
  <si>
    <t xml:space="preserve">A.4.A.2) Ricavi per prestaz. sanitarie e sociosanitarie a rilevanza sanitaria erogate ad altri soggetti pubblici </t>
  </si>
  <si>
    <t>A.4.A.3) Ricavi per prestaz. sanitarie e sociosanitarie a rilevanza sanitaria erogate a soggetti pubblici Extraregione</t>
  </si>
  <si>
    <t>B.2.A.16.6)  Costi per servizi sanitari - Mobilità internazionale passiva rilevata dalle ASL</t>
  </si>
  <si>
    <t>A.1.A.1.1) Finanziamento indistinto</t>
  </si>
  <si>
    <t>A.1.A.1.4) Quota finalizzata per il Piano aziendale di cui all'art. 1, comma 528, L. 208/2015</t>
  </si>
  <si>
    <t>A.5.E.2) Rimborso per Pay back sui dispositivi medici</t>
  </si>
  <si>
    <t>B.1.A.1.1) Medicinali con AIC, ad eccezione di vaccini, emoderivati di produzione regionale, ossigeno e altri gas medicali</t>
  </si>
  <si>
    <t>B.2.A.15.1) Consulenze sanitarie e sociosanitarieda Aziende sanitarie pubbliche della Regione</t>
  </si>
  <si>
    <t>B.2.A.15.2) Consulenze sanitarie e sociosanitarieda terzi - Altri soggetti pubblici</t>
  </si>
  <si>
    <t>B.2.A.15.3) Consulenze, Collaborazioni,  Interinale e altre prestazioni di lavoro sanitarie e sociosanitarie da privato</t>
  </si>
  <si>
    <t>B.2.A.15.3.C) Collaborazioni coordinate e continuative sanitarie e sociosanitarie da privato</t>
  </si>
  <si>
    <t>B.2.A.12.1.B) Altre prestazioni socio-sanitarie a rilevanza sanitaria</t>
  </si>
  <si>
    <t>B.12.A) Svalutazione delle immobilizzazioni immateriali e materiali</t>
  </si>
  <si>
    <t>MINISTERO DELLA SALUTE</t>
  </si>
  <si>
    <t>CE</t>
  </si>
  <si>
    <t>Direzione Generale della Programmazione Sanitaria</t>
  </si>
  <si>
    <t>STRUTTURA RILEVATA</t>
  </si>
  <si>
    <t xml:space="preserve"> REGIONE</t>
  </si>
  <si>
    <t>CONSUNTIVO</t>
  </si>
  <si>
    <t>APPROVAZIONE BILANCIO DA PARTE DEL COLLEGIO SINDACALE</t>
  </si>
  <si>
    <t>ENTE SSN</t>
  </si>
  <si>
    <t>Direzione Generale della Digitalizzazione, del Sistema Informativo Sanitario e della Statistica</t>
  </si>
  <si>
    <t>………………………………………………………………………..</t>
  </si>
  <si>
    <t>Il Direttore Generale</t>
  </si>
  <si>
    <t>Il Direttore Amministrativo</t>
  </si>
  <si>
    <t>AA0831</t>
  </si>
  <si>
    <t>A.5.C.4) Altri concorsi, recuperi e rimborsi da parte della Regione - GSA</t>
  </si>
  <si>
    <t>BA2551</t>
  </si>
  <si>
    <t>B.2.B.1.3.A)   Mensa dipendenti</t>
  </si>
  <si>
    <t>B.2.B.1.3.B)   Mensa degenti</t>
  </si>
  <si>
    <t>BA1601</t>
  </si>
  <si>
    <t>BA1602</t>
  </si>
  <si>
    <t>BA2751</t>
  </si>
  <si>
    <t>B.14.A.7)  Accantonamenti per interessi di mora</t>
  </si>
  <si>
    <t>BA2811</t>
  </si>
  <si>
    <t>B.14.C.6)  Accantonamenti per quote inutilizzate contributi da soggetti privati per ricerca</t>
  </si>
  <si>
    <t>BA0061</t>
  </si>
  <si>
    <t>BA0062</t>
  </si>
  <si>
    <t>BA0063</t>
  </si>
  <si>
    <t>B.1.A.1.4.1) Emoderivati di produzione regionale da pubblico (Aziende sanitarie pubbliche della Regione) - Mobilità intraregionale</t>
  </si>
  <si>
    <t>B.1.A.1.4.2) Emoderivati di produzione regionale da pubblico (Aziende sanitarie pubbliche della Regione) - Mobilità extraregionale</t>
  </si>
  <si>
    <t>B.1.A.1.4.3) Emoderivati di produzione regionale da altri soggetti</t>
  </si>
  <si>
    <t>BA2552</t>
  </si>
  <si>
    <t>B.2.A.17) Costi GSA per differenziale saldo mobilità interregionale</t>
  </si>
  <si>
    <t>A.4.A.1.3) Prestazioni di pronto soccorso non seguite da ricovero</t>
  </si>
  <si>
    <t>A.4.A.1.4) Prestazioni di psichiatria residenziale e semiresidenziale</t>
  </si>
  <si>
    <t>A.4.A.1.5) Prestazioni di File F</t>
  </si>
  <si>
    <t>A.4.A.1.6) Prestazioni servizi MMG, PLS, Contin. assistenziale</t>
  </si>
  <si>
    <t>A.4.A.1.7) Prestazioni servizi farmaceutica convenzionata</t>
  </si>
  <si>
    <t>A.4.A.1.8) Prestazioni termali</t>
  </si>
  <si>
    <t>A.4.A.1.9) Prestazioni trasporto ambulanze ed elisoccorso</t>
  </si>
  <si>
    <t>A.4.A.1.10) Prestazioni assistenza integrativa</t>
  </si>
  <si>
    <t>A.4.A.1.11) Prestazioni assistenza protesica</t>
  </si>
  <si>
    <t>A.4.A.1.12) Prestazioni assistenza riabilitativa extraospedaliera</t>
  </si>
  <si>
    <t>A.4.A.1.13) Ricavi per cessione di emocomponenti e cellule staminali</t>
  </si>
  <si>
    <t>A.4.A.1.14) Prestazioni assistenza domiciliare integrata (ADI)</t>
  </si>
  <si>
    <t xml:space="preserve">A.4.A.1.15) Altre prestazioni sanitarie e socio-sanitarie a rilevanza sanitaria </t>
  </si>
  <si>
    <t>B.9.C.3)  Altri oneri diversi di gestione da Aziende sanitarie pubbliche della Regione</t>
  </si>
  <si>
    <t>B.9.C.4)  Altri oneri diversi di gestione - per Autoassicurazione</t>
  </si>
  <si>
    <t>A.4.A.3.3) Prestazioni pronto soccorso non seguite da ricovero</t>
  </si>
  <si>
    <t>A.4.A.3.4) Prestazioni di psichiatria non soggetta a compensazione (resid. e semiresid.)</t>
  </si>
  <si>
    <t>A.4.A.3.5) Prestazioni di File F</t>
  </si>
  <si>
    <t>A.4.A.3.6) Prestazioni servizi MMG, PLS, Contin. assistenziale Extraregione</t>
  </si>
  <si>
    <t>A.4.A.3.7) Prestazioni servizi farmaceutica convenzionata Extraregione</t>
  </si>
  <si>
    <t>A.4.A.3.8) Prestazioni termali Extraregione</t>
  </si>
  <si>
    <t>A.4.A.3.9) Prestazioni trasporto ambulanze ed elisoccorso Extraregione</t>
  </si>
  <si>
    <t>A.4.A.1.1) Prestazioni di ricovero</t>
  </si>
  <si>
    <t>A.4.B.4)  Prestazioni di File F da priv. Extraregione in compensazione (mobilità attiva)</t>
  </si>
  <si>
    <t>A.4.B.5)  Altre prestazioni sanitarie e sociosanitarie a rilevanza sanitaria erogate da privati v/residenti Extraregione in compensazione (mobilità attiva)</t>
  </si>
  <si>
    <t>B.2.A.3.3) - da pubblico (altri soggetti pubbl. della Regione)</t>
  </si>
  <si>
    <t>B.2.A.3.5) - da pubblico (Extraregione)</t>
  </si>
  <si>
    <t>B.2.A.3.7) - da privato - Medici SUMAI</t>
  </si>
  <si>
    <t>B.2.A.3.8) - da privato</t>
  </si>
  <si>
    <t>B.2.A.3.8.A) Servizi sanitari per assistenza specialistica da IRCCS privati e Policlinici privati</t>
  </si>
  <si>
    <t>B.2.A.3.8.B) Servizi sanitari per prestazioni di pronto soccorso non seguite da ricovero - da IRCCS privati e Policlinici privati</t>
  </si>
  <si>
    <t>B.2.A.3.8.C) Servizi sanitari per assistenza specialistica da Ospedali Classificati privati</t>
  </si>
  <si>
    <t>B.2.A.3.9) - da privato per cittadini non residenti - Extraregione (mobilità attiva in compensazione)</t>
  </si>
  <si>
    <t>B.2.A.3.8.D) Servizi sanitari per prestazioni di pronto soccorso non seguite da ricovero - da Ospedali Classificati privati</t>
  </si>
  <si>
    <t>B.2.A.3.8.E) Servizi sanitari per assistenza specialistica da Case di Cura private</t>
  </si>
  <si>
    <t>B.2.A.3.8.G) Servizi sanitari per assistenza specialistica da altri privati</t>
  </si>
  <si>
    <t>B.2.A.3.8.H) Servizi sanitari per prestazioni di pronto soccorso non seguite da ricovero - da altri privati</t>
  </si>
  <si>
    <t>B.14.D.6)  Acc. per Trattamento di fine rapporto dipendenti</t>
  </si>
  <si>
    <t>B.14.D.7)  Acc. per Trattamenti di quiescenza e simili</t>
  </si>
  <si>
    <t>B.14.D.8)  Acc. per Fondi integrativi pensione</t>
  </si>
  <si>
    <t>B.2.A.3.10) Servizi sanitari per prestazioni di pronto soccorso non seguite da ricovero - da privato per cittadini non residenti - Extraregione (mobilità attiva in compensazione)</t>
  </si>
  <si>
    <t>A.4.A.3.10) Prestazioni assistenza integrativa da pubblico (extraregione)</t>
  </si>
  <si>
    <t>A.4.A.3.11) Prestazioni assistenza protesica da pubblico (extraregione)</t>
  </si>
  <si>
    <t>A.4.A.3.12) Ricavi per cessione di emocomponenti e cellule staminali Extraregione</t>
  </si>
  <si>
    <t>A.4.A.3.13) Ricavi GSA per differenziale saldo mobilità interregionale</t>
  </si>
  <si>
    <t>A.4.B.3)  Prestazioni  di pronto soccorso non seguite da ricovero da priv. Extraregione in compensazione  (mobilità attiva)</t>
  </si>
  <si>
    <t>B.2.A.3.2) prestazioni di pronto soccorso  non seguite da ricovero - da pubblico (Aziende sanitarie pubbliche della Regione)</t>
  </si>
  <si>
    <t>B.2.A.3.4) prestazioni di pronto soccorso  non seguite da ricovero - da pubblico (altri soggetti pubbl. della Regione)</t>
  </si>
  <si>
    <t>B.2.A.3.6) prestazioni di pronto soccorso  non seguite da ricovero - da pubblico (Extraregione)</t>
  </si>
  <si>
    <t>B.2.A.3.8.F) Servizi sanitari per prestazioni di pronto soccorso non seguite da ricovero - da Case di Cura private</t>
  </si>
  <si>
    <t>(Unità di euro)</t>
  </si>
  <si>
    <t>B.14.D.9)  Acc. Incentivi funzioni tecniche art. 113 D.lgs 50/2016</t>
  </si>
  <si>
    <t>B.14.D.10) Altri accantonamenti</t>
  </si>
  <si>
    <t>AA0602</t>
  </si>
  <si>
    <t>BA1542</t>
  </si>
  <si>
    <t>B.2.A.16.7) Costi per prestazioni sanitarie erogate da aziende sanitarie estere (fatturate direttamente)</t>
  </si>
  <si>
    <t>AA0561</t>
  </si>
  <si>
    <t>A.4.A.3.15) Altre prestazioni sanitarie e sociosanitarie a rilevanza sanitaria non soggette a compensazione Extraregione</t>
  </si>
  <si>
    <t>A.4.A.3.15.A) Prestazioni di assistenza riabilitativa non soggette a compensazione Extraregione</t>
  </si>
  <si>
    <t>A.4.A.3.15.B) Altre prestazioni sanitarie e socio-sanitarie a rilevanza sanitaria non soggette a compensazione Extraregione</t>
  </si>
  <si>
    <t>A.4.A.3.16) Altre prestazioni sanitarie a rilevanza sanitaria - Mobilità attiva Internazionale</t>
  </si>
  <si>
    <t>A.4.A.3.17) Altre prestazioni sanitarie a rilevanza sanitaria - Mobilità attiva Internazionale rilevata dalle AO, AOU, IRCCS.</t>
  </si>
  <si>
    <t>A.4.A.3.18) Altre prestazioni sanitarie e sociosanitarie a rilevanza sanitaria ad Aziende sanitarie e casse mutua estera - (fatturate direttamente)</t>
  </si>
  <si>
    <t>A.4.A.3.14) Altre prestazioni sanitarie e sociosanitarie a rilevanza sanitaria erogate a soggetti pubblici Extraregione</t>
  </si>
  <si>
    <t>BA1161</t>
  </si>
  <si>
    <t>B.2.A.12.4) - da pubblico (Extraregione) non soggette a compensazione</t>
  </si>
  <si>
    <t>B.2.A.12.5) - da privato (intraregionale)</t>
  </si>
  <si>
    <t>B.2.A.12.6) - da privato (extraregionale)</t>
  </si>
  <si>
    <t>B.2.A.12.3) - da pubblico  (Extraregione) - Acquisto di Altre prestazioni sociosanitarie a rilevanza sanitaria erogate a soggetti pubblici Extraregione</t>
  </si>
  <si>
    <t>BA2881</t>
  </si>
  <si>
    <t>BA2882</t>
  </si>
  <si>
    <t>BA2883</t>
  </si>
  <si>
    <t>BA2884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</si>
  <si>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</si>
  <si>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</si>
  <si>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</si>
  <si>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</si>
  <si>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AA0035</t>
  </si>
  <si>
    <t>A.1.A.1.3.A) Funzioni - Pronto Soccorso</t>
  </si>
  <si>
    <t>A.1.A.1.3.B) Funzioni - Altro</t>
  </si>
  <si>
    <t>AA0036</t>
  </si>
  <si>
    <t>B.14.D.1)  Acc. Rinnovi convenzioni MMG/PLS/MCA</t>
  </si>
  <si>
    <t>B.14.D.2)  Acc. Rinnovi convenzioni Medici Sumai</t>
  </si>
  <si>
    <t>B.14.D.3)  Acc. Rinnovi contratt.: dirigenza medica</t>
  </si>
  <si>
    <t>B.14.D.4)  Acc. Rinnovi contratt.: dirigenza non medica</t>
  </si>
  <si>
    <t>B.14.D.5)  Acc. Rinnovi contratt.: comparto</t>
  </si>
  <si>
    <t>BA1341</t>
  </si>
  <si>
    <t>B.2.A.14.7)  Rimborsi, assegni e contributi v/Regione - GSA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</si>
  <si>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</si>
  <si>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</si>
  <si>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</si>
  <si>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</si>
  <si>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</si>
  <si>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</si>
  <si>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</si>
  <si>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</si>
  <si>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</si>
  <si>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</si>
  <si>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</si>
  <si>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</si>
  <si>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</si>
  <si>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</si>
  <si>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A.1.A.1.2) Finanziamento indistinto finalizzato da Regione</t>
  </si>
  <si>
    <t>A.9.B) Fitti attivi ed altri proventi da attività immobiliari</t>
  </si>
  <si>
    <t>B.2.A.4.3) - da pubblico (Extraregione) non soggetti a compensazione</t>
  </si>
  <si>
    <t>B.2.A.8.4) - da privato (intraregionale)</t>
  </si>
  <si>
    <t>B.2.A.9.4) - da privato (intraregionale)</t>
  </si>
  <si>
    <t>MODELLO DI RILEVAZIONE DEL CONTO ECONOMICO 
ENTI DEL SERVIZIO SANITARIO NAZIONALE</t>
  </si>
  <si>
    <t>070-LIGURIA</t>
  </si>
  <si>
    <t>X</t>
  </si>
  <si>
    <t xml:space="preserve">                   ………………………………………………………………………..</t>
  </si>
  <si>
    <t>Il Direttore responsabile dell'area economico-finanziaria</t>
  </si>
  <si>
    <t>NO</t>
  </si>
  <si>
    <t>SI</t>
  </si>
  <si>
    <t>IMPORTO CE 2024</t>
  </si>
  <si>
    <t>003</t>
  </si>
  <si>
    <t>PREVENTIVO</t>
  </si>
  <si>
    <t>CE CONSUNTIVO 2025</t>
  </si>
  <si>
    <t>Data 29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</si>
</sst>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3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b/>
      <i/>
      <sz val="12"/>
      <name val="Tahoma"/>
      <family val="2"/>
    </font>
    <font>
      <u/>
      <sz val="10"/>
      <name val="Tahoma"/>
      <family val="2"/>
    </font>
    <font>
      <b/>
      <i/>
      <u/>
      <sz val="10"/>
      <name val="Tahoma"/>
      <family val="2"/>
    </font>
    <font>
      <strike/>
      <sz val="10"/>
      <name val="Tahoma"/>
      <family val="2"/>
    </font>
    <font>
      <sz val="10"/>
      <color rgb="FFFF0000"/>
      <name val="Tahoma"/>
      <family val="2"/>
    </font>
    <font>
      <sz val="9"/>
      <name val="Tahoma"/>
      <family val="2"/>
    </font>
    <font>
      <b/>
      <sz val="16"/>
      <name val="Tahoma"/>
      <family val="2"/>
    </font>
    <font>
      <sz val="12"/>
      <color rgb="FFFF0000"/>
      <name val="Tahoma"/>
      <family val="2"/>
    </font>
    <font>
      <b/>
      <sz val="12"/>
      <color rgb="FFFF0000"/>
      <name val="Tahoma"/>
      <family val="2"/>
    </font>
    <font>
      <sz val="11"/>
      <color theme="1"/>
      <name val="Calibri"/>
      <family val="2"/>
      <scheme val="minor"/>
    </font>
    <font>
      <sz val="14"/>
      <name val="Tahoma"/>
      <family val="2"/>
    </font>
    <font>
      <sz val="10"/>
      <color rgb="FF000000"/>
      <name val="Arial"/>
      <family val="2"/>
    </font>
    <font>
      <b/>
      <sz val="14"/>
      <name val="Tahoma"/>
      <family val="2"/>
    </font>
    <font>
      <b/>
      <sz val="14"/>
      <color theme="1"/>
      <name val="Calibri"/>
      <family val="2"/>
      <scheme val="minor"/>
    </font>
    <font>
      <sz val="18"/>
      <name val="Tahoma"/>
      <family val="2"/>
    </font>
    <font>
      <b/>
      <sz val="18"/>
      <name val="Tahoma"/>
      <family val="2"/>
    </font>
    <font>
      <sz val="18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Tahoma"/>
      <family val="2"/>
    </font>
    <font>
      <b/>
      <sz val="2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43" fontId="20" fillId="0" borderId="0" applyFont="0" applyFill="0" applyBorder="0" applyAlignment="0" applyProtection="0"/>
    <xf numFmtId="0" fontId="20" fillId="0" borderId="0"/>
    <xf numFmtId="0" fontId="22" fillId="0" borderId="0"/>
  </cellStyleXfs>
  <cellXfs count="186">
    <xf numFmtId="0" fontId="0" fillId="0" borderId="0" xfId="0"/>
    <xf numFmtId="0" fontId="3" fillId="2" borderId="0" xfId="5" applyFont="1" applyFill="1" applyAlignment="1">
      <alignment vertical="center"/>
    </xf>
    <xf numFmtId="0" fontId="3" fillId="2" borderId="0" xfId="5" applyFont="1" applyFill="1" applyAlignment="1">
      <alignment horizontal="center" vertical="center"/>
    </xf>
    <xf numFmtId="0" fontId="3" fillId="2" borderId="0" xfId="5" applyFont="1" applyFill="1" applyBorder="1" applyAlignment="1">
      <alignment vertical="center"/>
    </xf>
    <xf numFmtId="0" fontId="9" fillId="3" borderId="13" xfId="4" applyFont="1" applyFill="1" applyBorder="1" applyAlignment="1" applyProtection="1">
      <alignment horizontal="left" vertical="center" wrapText="1"/>
    </xf>
    <xf numFmtId="0" fontId="3" fillId="2" borderId="7" xfId="5" applyFont="1" applyFill="1" applyBorder="1" applyAlignment="1">
      <alignment vertical="center"/>
    </xf>
    <xf numFmtId="0" fontId="3" fillId="3" borderId="0" xfId="5" applyFont="1" applyFill="1" applyAlignment="1">
      <alignment vertical="center"/>
    </xf>
    <xf numFmtId="0" fontId="8" fillId="3" borderId="2" xfId="4" applyFont="1" applyFill="1" applyBorder="1" applyAlignment="1" applyProtection="1">
      <alignment horizontal="center" vertical="center" wrapText="1"/>
    </xf>
    <xf numFmtId="0" fontId="3" fillId="3" borderId="0" xfId="5" applyFont="1" applyFill="1" applyAlignment="1">
      <alignment vertical="center" wrapText="1"/>
    </xf>
    <xf numFmtId="0" fontId="8" fillId="0" borderId="2" xfId="4" applyFont="1" applyFill="1" applyBorder="1" applyAlignment="1" applyProtection="1">
      <alignment horizontal="center" vertical="center" wrapText="1"/>
    </xf>
    <xf numFmtId="0" fontId="3" fillId="0" borderId="0" xfId="5" applyFont="1" applyFill="1" applyAlignment="1">
      <alignment vertical="center" wrapText="1"/>
    </xf>
    <xf numFmtId="0" fontId="8" fillId="0" borderId="10" xfId="4" applyFont="1" applyFill="1" applyBorder="1" applyAlignment="1">
      <alignment horizontal="center" vertical="center" wrapText="1"/>
    </xf>
    <xf numFmtId="0" fontId="8" fillId="3" borderId="10" xfId="4" applyFont="1" applyFill="1" applyBorder="1" applyAlignment="1">
      <alignment horizontal="center" vertical="center" wrapText="1"/>
    </xf>
    <xf numFmtId="0" fontId="8" fillId="3" borderId="11" xfId="4" applyFont="1" applyFill="1" applyBorder="1" applyAlignment="1" applyProtection="1">
      <alignment horizontal="center" vertical="center" wrapText="1"/>
    </xf>
    <xf numFmtId="0" fontId="3" fillId="2" borderId="0" xfId="5" applyFont="1" applyFill="1" applyAlignment="1">
      <alignment vertical="center" wrapText="1"/>
    </xf>
    <xf numFmtId="0" fontId="6" fillId="0" borderId="12" xfId="4" applyFont="1" applyFill="1" applyBorder="1" applyAlignment="1" applyProtection="1">
      <alignment horizontal="center" vertical="center" wrapText="1"/>
    </xf>
    <xf numFmtId="0" fontId="7" fillId="0" borderId="0" xfId="5" applyFont="1" applyFill="1" applyAlignment="1">
      <alignment vertical="center" wrapText="1"/>
    </xf>
    <xf numFmtId="0" fontId="2" fillId="0" borderId="0" xfId="5" applyFont="1" applyFill="1" applyAlignment="1">
      <alignment vertical="center" wrapText="1"/>
    </xf>
    <xf numFmtId="0" fontId="9" fillId="0" borderId="10" xfId="4" applyFont="1" applyFill="1" applyBorder="1" applyAlignment="1" applyProtection="1">
      <alignment horizontal="center" vertical="center" wrapText="1"/>
    </xf>
    <xf numFmtId="0" fontId="11" fillId="0" borderId="0" xfId="5" applyFont="1" applyFill="1" applyAlignment="1">
      <alignment vertical="center" wrapText="1"/>
    </xf>
    <xf numFmtId="0" fontId="3" fillId="3" borderId="0" xfId="5" applyFont="1" applyFill="1" applyAlignment="1">
      <alignment horizontal="left" vertical="center" wrapText="1"/>
    </xf>
    <xf numFmtId="0" fontId="8" fillId="2" borderId="0" xfId="5" applyFont="1" applyFill="1" applyAlignment="1">
      <alignment vertical="center"/>
    </xf>
    <xf numFmtId="0" fontId="8" fillId="2" borderId="0" xfId="5" applyFont="1" applyFill="1" applyAlignment="1">
      <alignment horizontal="center" vertical="center"/>
    </xf>
    <xf numFmtId="0" fontId="8" fillId="2" borderId="8" xfId="5" applyFont="1" applyFill="1" applyBorder="1" applyAlignment="1">
      <alignment horizontal="center" vertical="center"/>
    </xf>
    <xf numFmtId="0" fontId="8" fillId="2" borderId="23" xfId="5" applyFont="1" applyFill="1" applyBorder="1" applyAlignment="1">
      <alignment horizontal="center" vertical="center"/>
    </xf>
    <xf numFmtId="0" fontId="8" fillId="2" borderId="14" xfId="5" applyFont="1" applyFill="1" applyBorder="1" applyAlignment="1">
      <alignment horizontal="center" vertical="center"/>
    </xf>
    <xf numFmtId="0" fontId="8" fillId="2" borderId="0" xfId="5" applyFont="1" applyFill="1" applyBorder="1" applyAlignment="1">
      <alignment horizontal="right" vertical="center"/>
    </xf>
    <xf numFmtId="0" fontId="8" fillId="2" borderId="19" xfId="5" applyFont="1" applyFill="1" applyBorder="1" applyAlignment="1">
      <alignment horizontal="center" vertical="center"/>
    </xf>
    <xf numFmtId="0" fontId="8" fillId="2" borderId="9" xfId="5" applyFont="1" applyFill="1" applyBorder="1" applyAlignment="1">
      <alignment horizontal="center" vertical="center"/>
    </xf>
    <xf numFmtId="0" fontId="2" fillId="2" borderId="17" xfId="5" applyFont="1" applyFill="1" applyBorder="1" applyAlignment="1">
      <alignment horizontal="center" vertical="center"/>
    </xf>
    <xf numFmtId="0" fontId="2" fillId="2" borderId="8" xfId="5" applyFont="1" applyFill="1" applyBorder="1" applyAlignment="1">
      <alignment horizontal="center" vertical="center"/>
    </xf>
    <xf numFmtId="0" fontId="5" fillId="0" borderId="10" xfId="4" applyFont="1" applyFill="1" applyBorder="1" applyAlignment="1" applyProtection="1">
      <alignment horizontal="center" vertical="center" wrapText="1"/>
    </xf>
    <xf numFmtId="0" fontId="5" fillId="3" borderId="10" xfId="4" applyFont="1" applyFill="1" applyBorder="1" applyAlignment="1" applyProtection="1">
      <alignment horizontal="center" vertical="center" wrapText="1"/>
    </xf>
    <xf numFmtId="0" fontId="5" fillId="0" borderId="10" xfId="4" quotePrefix="1" applyFont="1" applyFill="1" applyBorder="1" applyAlignment="1" applyProtection="1">
      <alignment horizontal="center" vertical="center" wrapText="1"/>
    </xf>
    <xf numFmtId="0" fontId="8" fillId="3" borderId="0" xfId="4" applyFont="1" applyFill="1" applyAlignment="1">
      <alignment vertical="center"/>
    </xf>
    <xf numFmtId="0" fontId="3" fillId="0" borderId="0" xfId="5" applyFont="1" applyFill="1" applyAlignment="1">
      <alignment vertical="center"/>
    </xf>
    <xf numFmtId="0" fontId="8" fillId="3" borderId="0" xfId="5" applyFont="1" applyFill="1" applyBorder="1" applyAlignment="1">
      <alignment horizontal="right" vertical="center"/>
    </xf>
    <xf numFmtId="0" fontId="8" fillId="0" borderId="0" xfId="5" applyFont="1" applyFill="1" applyAlignment="1">
      <alignment vertical="center"/>
    </xf>
    <xf numFmtId="0" fontId="8" fillId="3" borderId="0" xfId="5" applyFont="1" applyFill="1" applyBorder="1" applyAlignment="1">
      <alignment vertical="center"/>
    </xf>
    <xf numFmtId="0" fontId="8" fillId="3" borderId="0" xfId="4" applyFont="1" applyFill="1" applyBorder="1" applyAlignment="1">
      <alignment vertical="center"/>
    </xf>
    <xf numFmtId="0" fontId="18" fillId="3" borderId="0" xfId="5" applyFont="1" applyFill="1" applyAlignment="1">
      <alignment vertical="center" wrapText="1"/>
    </xf>
    <xf numFmtId="0" fontId="18" fillId="0" borderId="0" xfId="5" applyFont="1" applyFill="1" applyAlignment="1">
      <alignment vertical="center" wrapText="1"/>
    </xf>
    <xf numFmtId="0" fontId="8" fillId="3" borderId="0" xfId="5" applyFont="1" applyFill="1" applyBorder="1" applyAlignment="1">
      <alignment horizontal="center" vertical="center"/>
    </xf>
    <xf numFmtId="0" fontId="9" fillId="0" borderId="3" xfId="4" applyFont="1" applyFill="1" applyBorder="1" applyAlignment="1" applyProtection="1">
      <alignment horizontal="center" vertical="center" wrapText="1"/>
    </xf>
    <xf numFmtId="0" fontId="8" fillId="0" borderId="3" xfId="4" applyFont="1" applyFill="1" applyBorder="1" applyAlignment="1" applyProtection="1">
      <alignment horizontal="center" vertical="center" wrapText="1"/>
    </xf>
    <xf numFmtId="0" fontId="8" fillId="0" borderId="10" xfId="4" applyFont="1" applyFill="1" applyBorder="1" applyAlignment="1" applyProtection="1">
      <alignment horizontal="center" vertical="center" wrapText="1"/>
    </xf>
    <xf numFmtId="0" fontId="10" fillId="0" borderId="3" xfId="4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8" fillId="3" borderId="3" xfId="4" applyFont="1" applyFill="1" applyBorder="1" applyAlignment="1" applyProtection="1">
      <alignment horizontal="center" vertical="center" wrapText="1"/>
    </xf>
    <xf numFmtId="0" fontId="8" fillId="3" borderId="10" xfId="4" applyFont="1" applyFill="1" applyBorder="1" applyAlignment="1" applyProtection="1">
      <alignment horizontal="center" vertical="center" wrapText="1"/>
    </xf>
    <xf numFmtId="0" fontId="9" fillId="3" borderId="3" xfId="4" applyFont="1" applyFill="1" applyBorder="1" applyAlignment="1" applyProtection="1">
      <alignment horizontal="center" vertical="center" wrapText="1"/>
    </xf>
    <xf numFmtId="0" fontId="13" fillId="0" borderId="3" xfId="4" applyFont="1" applyFill="1" applyBorder="1" applyAlignment="1" applyProtection="1">
      <alignment horizontal="center" vertical="center" wrapText="1"/>
    </xf>
    <xf numFmtId="0" fontId="8" fillId="3" borderId="3" xfId="4" applyFont="1" applyFill="1" applyBorder="1" applyAlignment="1" applyProtection="1">
      <alignment horizontal="left" vertical="center" wrapText="1"/>
    </xf>
    <xf numFmtId="0" fontId="9" fillId="0" borderId="3" xfId="4" applyFont="1" applyFill="1" applyBorder="1" applyAlignment="1" applyProtection="1">
      <alignment horizontal="left" vertical="center" wrapText="1"/>
    </xf>
    <xf numFmtId="0" fontId="10" fillId="0" borderId="3" xfId="4" applyFont="1" applyFill="1" applyBorder="1" applyAlignment="1" applyProtection="1">
      <alignment horizontal="left" vertical="center" wrapText="1"/>
    </xf>
    <xf numFmtId="0" fontId="8" fillId="0" borderId="3" xfId="4" applyFont="1" applyFill="1" applyBorder="1" applyAlignment="1" applyProtection="1">
      <alignment horizontal="left" vertical="center" wrapText="1"/>
    </xf>
    <xf numFmtId="0" fontId="6" fillId="0" borderId="1" xfId="4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left" vertical="center" wrapText="1"/>
    </xf>
    <xf numFmtId="0" fontId="9" fillId="3" borderId="3" xfId="4" applyFont="1" applyFill="1" applyBorder="1" applyAlignment="1" applyProtection="1">
      <alignment horizontal="left" vertical="center" wrapText="1"/>
    </xf>
    <xf numFmtId="0" fontId="13" fillId="0" borderId="3" xfId="4" applyFont="1" applyFill="1" applyBorder="1" applyAlignment="1" applyProtection="1">
      <alignment horizontal="left" vertical="center" wrapText="1"/>
    </xf>
    <xf numFmtId="0" fontId="17" fillId="2" borderId="0" xfId="5" applyFont="1" applyFill="1" applyAlignment="1">
      <alignment horizontal="center" vertical="center" wrapText="1"/>
    </xf>
    <xf numFmtId="0" fontId="8" fillId="2" borderId="0" xfId="5" applyFont="1" applyFill="1" applyBorder="1" applyAlignment="1">
      <alignment horizontal="left" vertical="center"/>
    </xf>
    <xf numFmtId="0" fontId="8" fillId="2" borderId="0" xfId="5" applyFont="1" applyFill="1" applyBorder="1" applyAlignment="1">
      <alignment horizontal="center" vertical="center"/>
    </xf>
    <xf numFmtId="0" fontId="8" fillId="2" borderId="17" xfId="5" applyFont="1" applyFill="1" applyBorder="1" applyAlignment="1">
      <alignment horizontal="center" vertical="center"/>
    </xf>
    <xf numFmtId="0" fontId="3" fillId="2" borderId="0" xfId="5" applyFont="1" applyFill="1" applyBorder="1" applyAlignment="1">
      <alignment vertical="center" wrapText="1"/>
    </xf>
    <xf numFmtId="0" fontId="7" fillId="0" borderId="1" xfId="4" applyFont="1" applyFill="1" applyBorder="1" applyAlignment="1" applyProtection="1">
      <alignment vertical="center" wrapText="1"/>
    </xf>
    <xf numFmtId="0" fontId="3" fillId="0" borderId="0" xfId="5" applyFont="1" applyFill="1" applyAlignment="1">
      <alignment horizontal="center" vertical="center"/>
    </xf>
    <xf numFmtId="0" fontId="18" fillId="3" borderId="0" xfId="5" applyFont="1" applyFill="1" applyAlignment="1">
      <alignment vertical="center"/>
    </xf>
    <xf numFmtId="0" fontId="15" fillId="3" borderId="0" xfId="5" applyFont="1" applyFill="1" applyAlignment="1">
      <alignment vertical="center"/>
    </xf>
    <xf numFmtId="0" fontId="15" fillId="3" borderId="0" xfId="4" applyFont="1" applyFill="1" applyAlignment="1">
      <alignment vertical="center"/>
    </xf>
    <xf numFmtId="0" fontId="15" fillId="3" borderId="0" xfId="4" applyFont="1" applyFill="1" applyBorder="1" applyAlignment="1">
      <alignment vertical="center"/>
    </xf>
    <xf numFmtId="0" fontId="15" fillId="3" borderId="0" xfId="5" applyFont="1" applyFill="1" applyBorder="1" applyAlignment="1">
      <alignment horizontal="center" vertical="center"/>
    </xf>
    <xf numFmtId="0" fontId="16" fillId="2" borderId="0" xfId="5" applyFont="1" applyFill="1" applyBorder="1" applyAlignment="1">
      <alignment horizontal="center" vertical="center" wrapText="1"/>
    </xf>
    <xf numFmtId="0" fontId="5" fillId="3" borderId="0" xfId="4" applyFont="1" applyFill="1" applyBorder="1" applyAlignment="1" applyProtection="1">
      <alignment vertical="center"/>
    </xf>
    <xf numFmtId="0" fontId="5" fillId="3" borderId="0" xfId="4" applyFont="1" applyFill="1" applyBorder="1" applyAlignment="1" applyProtection="1">
      <alignment vertical="center" wrapText="1"/>
    </xf>
    <xf numFmtId="43" fontId="21" fillId="2" borderId="17" xfId="6" applyFont="1" applyFill="1" applyBorder="1" applyAlignment="1">
      <alignment horizontal="center" vertical="center"/>
    </xf>
    <xf numFmtId="43" fontId="21" fillId="2" borderId="0" xfId="6" applyFont="1" applyFill="1" applyBorder="1" applyAlignment="1">
      <alignment horizontal="center" vertical="center"/>
    </xf>
    <xf numFmtId="43" fontId="21" fillId="2" borderId="19" xfId="6" applyFont="1" applyFill="1" applyBorder="1" applyAlignment="1">
      <alignment horizontal="center" vertical="center"/>
    </xf>
    <xf numFmtId="0" fontId="2" fillId="0" borderId="0" xfId="5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17" fillId="0" borderId="0" xfId="5" applyFont="1" applyFill="1" applyAlignment="1">
      <alignment horizontal="left" vertical="center"/>
    </xf>
    <xf numFmtId="0" fontId="17" fillId="0" borderId="0" xfId="5" applyFont="1" applyFill="1" applyAlignment="1">
      <alignment horizontal="center" vertical="center" wrapText="1"/>
    </xf>
    <xf numFmtId="0" fontId="8" fillId="0" borderId="0" xfId="5" applyFont="1" applyFill="1" applyAlignment="1">
      <alignment horizontal="center" vertical="center"/>
    </xf>
    <xf numFmtId="0" fontId="8" fillId="0" borderId="16" xfId="5" applyFont="1" applyFill="1" applyBorder="1" applyAlignment="1">
      <alignment horizontal="center" vertical="center"/>
    </xf>
    <xf numFmtId="0" fontId="8" fillId="0" borderId="17" xfId="5" applyFont="1" applyFill="1" applyBorder="1" applyAlignment="1">
      <alignment horizontal="center" vertical="center"/>
    </xf>
    <xf numFmtId="0" fontId="8" fillId="0" borderId="7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8" fillId="0" borderId="15" xfId="5" applyFont="1" applyFill="1" applyBorder="1" applyAlignment="1">
      <alignment horizontal="center" vertical="center"/>
    </xf>
    <xf numFmtId="0" fontId="8" fillId="0" borderId="19" xfId="5" applyFont="1" applyFill="1" applyBorder="1" applyAlignment="1">
      <alignment horizontal="center" vertical="center"/>
    </xf>
    <xf numFmtId="0" fontId="2" fillId="0" borderId="17" xfId="5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center" vertical="center" wrapText="1"/>
    </xf>
    <xf numFmtId="0" fontId="5" fillId="0" borderId="16" xfId="4" applyFont="1" applyFill="1" applyBorder="1" applyAlignment="1" applyProtection="1">
      <alignment horizontal="center" vertical="center" wrapText="1"/>
    </xf>
    <xf numFmtId="0" fontId="5" fillId="0" borderId="20" xfId="4" applyFont="1" applyFill="1" applyBorder="1" applyAlignment="1" applyProtection="1">
      <alignment vertical="center" wrapText="1"/>
    </xf>
    <xf numFmtId="0" fontId="2" fillId="0" borderId="3" xfId="4" applyFont="1" applyFill="1" applyBorder="1" applyAlignment="1" applyProtection="1">
      <alignment horizontal="left" vertical="center" wrapText="1"/>
    </xf>
    <xf numFmtId="0" fontId="5" fillId="0" borderId="5" xfId="4" applyFont="1" applyFill="1" applyBorder="1" applyAlignment="1" applyProtection="1">
      <alignment horizontal="center" vertical="center" wrapText="1"/>
    </xf>
    <xf numFmtId="0" fontId="5" fillId="0" borderId="5" xfId="4" applyFont="1" applyFill="1" applyBorder="1" applyAlignment="1" applyProtection="1">
      <alignment horizontal="left" vertical="center" wrapText="1"/>
    </xf>
    <xf numFmtId="0" fontId="8" fillId="0" borderId="0" xfId="4" applyFont="1" applyFill="1" applyAlignment="1">
      <alignment horizontal="center" vertical="center"/>
    </xf>
    <xf numFmtId="0" fontId="8" fillId="0" borderId="0" xfId="4" applyFont="1" applyFill="1" applyAlignment="1">
      <alignment vertical="center"/>
    </xf>
    <xf numFmtId="0" fontId="8" fillId="0" borderId="0" xfId="5" applyFont="1" applyFill="1" applyBorder="1" applyAlignment="1">
      <alignment horizontal="left" vertical="center"/>
    </xf>
    <xf numFmtId="0" fontId="2" fillId="2" borderId="0" xfId="5" applyFont="1" applyFill="1" applyBorder="1" applyAlignment="1">
      <alignment horizontal="center" vertical="center" wrapText="1"/>
    </xf>
    <xf numFmtId="0" fontId="14" fillId="0" borderId="10" xfId="4" applyFont="1" applyFill="1" applyBorder="1" applyAlignment="1" applyProtection="1">
      <alignment horizontal="center" vertical="center" wrapText="1"/>
    </xf>
    <xf numFmtId="0" fontId="5" fillId="0" borderId="10" xfId="4" applyFont="1" applyFill="1" applyBorder="1" applyAlignment="1">
      <alignment horizontal="center" vertical="center" wrapText="1"/>
    </xf>
    <xf numFmtId="0" fontId="5" fillId="0" borderId="12" xfId="4" applyFont="1" applyFill="1" applyBorder="1" applyAlignment="1" applyProtection="1">
      <alignment horizontal="center" vertical="center" wrapText="1"/>
    </xf>
    <xf numFmtId="0" fontId="3" fillId="2" borderId="16" xfId="5" applyFont="1" applyFill="1" applyBorder="1" applyAlignment="1">
      <alignment vertical="center"/>
    </xf>
    <xf numFmtId="0" fontId="3" fillId="2" borderId="15" xfId="5" applyFont="1" applyFill="1" applyBorder="1" applyAlignment="1">
      <alignment vertical="center"/>
    </xf>
    <xf numFmtId="0" fontId="8" fillId="6" borderId="10" xfId="4" applyFont="1" applyFill="1" applyBorder="1" applyAlignment="1" applyProtection="1">
      <alignment horizontal="center" vertical="center" wrapText="1"/>
    </xf>
    <xf numFmtId="0" fontId="9" fillId="6" borderId="3" xfId="4" applyFont="1" applyFill="1" applyBorder="1" applyAlignment="1" applyProtection="1">
      <alignment horizontal="center" vertical="center" wrapText="1"/>
    </xf>
    <xf numFmtId="0" fontId="9" fillId="6" borderId="3" xfId="4" applyFont="1" applyFill="1" applyBorder="1" applyAlignment="1" applyProtection="1">
      <alignment horizontal="left" vertical="center" wrapText="1"/>
    </xf>
    <xf numFmtId="0" fontId="8" fillId="0" borderId="0" xfId="4" applyFont="1" applyFill="1" applyBorder="1" applyAlignment="1">
      <alignment horizontal="right" vertical="center"/>
    </xf>
    <xf numFmtId="0" fontId="3" fillId="0" borderId="0" xfId="5" applyFont="1" applyFill="1" applyBorder="1" applyAlignment="1">
      <alignment horizontal="left" vertical="center"/>
    </xf>
    <xf numFmtId="0" fontId="3" fillId="0" borderId="0" xfId="5" applyFont="1" applyFill="1" applyBorder="1" applyAlignment="1">
      <alignment vertical="center"/>
    </xf>
    <xf numFmtId="0" fontId="3" fillId="3" borderId="0" xfId="5" applyFont="1" applyFill="1" applyBorder="1" applyAlignment="1">
      <alignment horizontal="center" vertical="center"/>
    </xf>
    <xf numFmtId="165" fontId="25" fillId="2" borderId="0" xfId="6" applyNumberFormat="1" applyFont="1" applyFill="1" applyBorder="1" applyAlignment="1">
      <alignment horizontal="center" vertical="center"/>
    </xf>
    <xf numFmtId="165" fontId="27" fillId="0" borderId="6" xfId="6" applyNumberFormat="1" applyFont="1" applyFill="1" applyBorder="1" applyAlignment="1">
      <alignment horizontal="right" vertical="center" wrapText="1"/>
    </xf>
    <xf numFmtId="0" fontId="5" fillId="7" borderId="0" xfId="4" applyFont="1" applyFill="1" applyBorder="1" applyAlignment="1" applyProtection="1">
      <alignment vertical="center" wrapText="1"/>
    </xf>
    <xf numFmtId="0" fontId="7" fillId="7" borderId="0" xfId="5" applyFont="1" applyFill="1" applyAlignment="1">
      <alignment vertical="center" wrapText="1"/>
    </xf>
    <xf numFmtId="0" fontId="2" fillId="7" borderId="0" xfId="5" applyFont="1" applyFill="1" applyAlignment="1">
      <alignment vertical="center" wrapText="1"/>
    </xf>
    <xf numFmtId="165" fontId="2" fillId="7" borderId="0" xfId="5" applyNumberFormat="1" applyFont="1" applyFill="1" applyAlignment="1">
      <alignment vertical="center" wrapText="1"/>
    </xf>
    <xf numFmtId="0" fontId="3" fillId="7" borderId="0" xfId="5" applyFont="1" applyFill="1" applyAlignment="1">
      <alignment vertical="center" wrapText="1"/>
    </xf>
    <xf numFmtId="0" fontId="18" fillId="7" borderId="0" xfId="5" applyFont="1" applyFill="1" applyAlignment="1">
      <alignment vertical="center" wrapText="1"/>
    </xf>
    <xf numFmtId="0" fontId="19" fillId="7" borderId="0" xfId="5" applyFont="1" applyFill="1" applyAlignment="1">
      <alignment vertical="center" wrapText="1"/>
    </xf>
    <xf numFmtId="0" fontId="8" fillId="7" borderId="0" xfId="4" applyFont="1" applyFill="1" applyAlignment="1">
      <alignment vertical="center"/>
    </xf>
    <xf numFmtId="0" fontId="8" fillId="7" borderId="0" xfId="4" applyFont="1" applyFill="1" applyBorder="1" applyAlignment="1">
      <alignment vertical="center"/>
    </xf>
    <xf numFmtId="0" fontId="8" fillId="7" borderId="0" xfId="5" applyFont="1" applyFill="1" applyBorder="1" applyAlignment="1">
      <alignment horizontal="center" vertical="center"/>
    </xf>
    <xf numFmtId="0" fontId="8" fillId="7" borderId="0" xfId="5" applyFont="1" applyFill="1" applyBorder="1" applyAlignment="1">
      <alignment vertical="center"/>
    </xf>
    <xf numFmtId="0" fontId="3" fillId="7" borderId="0" xfId="5" applyFont="1" applyFill="1" applyBorder="1" applyAlignment="1">
      <alignment vertical="center"/>
    </xf>
    <xf numFmtId="0" fontId="3" fillId="7" borderId="0" xfId="5" applyFont="1" applyFill="1" applyAlignment="1">
      <alignment horizontal="center" vertical="center"/>
    </xf>
    <xf numFmtId="165" fontId="6" fillId="0" borderId="19" xfId="6" applyNumberFormat="1" applyFont="1" applyFill="1" applyBorder="1" applyAlignment="1">
      <alignment horizontal="center" vertical="center"/>
    </xf>
    <xf numFmtId="165" fontId="3" fillId="3" borderId="0" xfId="5" applyNumberFormat="1" applyFont="1" applyFill="1" applyAlignment="1">
      <alignment vertical="center" wrapText="1"/>
    </xf>
    <xf numFmtId="0" fontId="5" fillId="2" borderId="23" xfId="5" applyFont="1" applyFill="1" applyBorder="1" applyAlignment="1">
      <alignment horizontal="center" vertical="center"/>
    </xf>
    <xf numFmtId="0" fontId="5" fillId="0" borderId="7" xfId="5" applyFont="1" applyFill="1" applyBorder="1" applyAlignment="1">
      <alignment horizontal="center" vertical="center"/>
    </xf>
    <xf numFmtId="165" fontId="28" fillId="0" borderId="2" xfId="6" applyNumberFormat="1" applyFont="1" applyFill="1" applyBorder="1" applyAlignment="1">
      <alignment horizontal="right" vertical="center" wrapText="1"/>
    </xf>
    <xf numFmtId="165" fontId="3" fillId="2" borderId="0" xfId="6" applyNumberFormat="1" applyFont="1" applyFill="1" applyBorder="1" applyAlignment="1">
      <alignment horizontal="center" vertical="center"/>
    </xf>
    <xf numFmtId="0" fontId="8" fillId="2" borderId="26" xfId="5" applyFont="1" applyFill="1" applyBorder="1" applyAlignment="1">
      <alignment horizontal="center" vertical="center"/>
    </xf>
    <xf numFmtId="165" fontId="29" fillId="0" borderId="2" xfId="6" applyNumberFormat="1" applyFont="1" applyBorder="1" applyAlignment="1">
      <alignment horizontal="right" vertical="center" wrapText="1"/>
    </xf>
    <xf numFmtId="165" fontId="28" fillId="0" borderId="2" xfId="6" applyNumberFormat="1" applyFont="1" applyBorder="1" applyAlignment="1">
      <alignment horizontal="right" vertical="center" wrapText="1"/>
    </xf>
    <xf numFmtId="165" fontId="29" fillId="0" borderId="2" xfId="6" applyNumberFormat="1" applyFont="1" applyFill="1" applyBorder="1" applyAlignment="1">
      <alignment horizontal="right" vertical="center" wrapText="1"/>
    </xf>
    <xf numFmtId="165" fontId="28" fillId="6" borderId="2" xfId="6" applyNumberFormat="1" applyFont="1" applyFill="1" applyBorder="1" applyAlignment="1">
      <alignment horizontal="right" vertical="center" wrapText="1"/>
    </xf>
    <xf numFmtId="0" fontId="7" fillId="0" borderId="25" xfId="5" quotePrefix="1" applyFont="1" applyFill="1" applyBorder="1" applyAlignment="1">
      <alignment horizontal="center" vertical="center"/>
    </xf>
    <xf numFmtId="0" fontId="7" fillId="0" borderId="24" xfId="5" applyFont="1" applyFill="1" applyBorder="1" applyAlignment="1">
      <alignment horizontal="center" vertical="center"/>
    </xf>
    <xf numFmtId="0" fontId="7" fillId="2" borderId="25" xfId="5" applyFont="1" applyFill="1" applyBorder="1" applyAlignment="1">
      <alignment horizontal="center" vertical="center"/>
    </xf>
    <xf numFmtId="0" fontId="6" fillId="2" borderId="0" xfId="5" applyFont="1" applyFill="1" applyBorder="1" applyAlignment="1">
      <alignment horizontal="left" vertical="center"/>
    </xf>
    <xf numFmtId="0" fontId="7" fillId="2" borderId="26" xfId="5" applyFont="1" applyFill="1" applyBorder="1" applyAlignment="1">
      <alignment horizontal="center" vertical="center"/>
    </xf>
    <xf numFmtId="0" fontId="5" fillId="2" borderId="26" xfId="5" applyFont="1" applyFill="1" applyBorder="1" applyAlignment="1">
      <alignment horizontal="center" vertical="center"/>
    </xf>
    <xf numFmtId="165" fontId="29" fillId="0" borderId="4" xfId="6" applyNumberFormat="1" applyFont="1" applyFill="1" applyBorder="1" applyAlignment="1">
      <alignment horizontal="right" vertical="center" wrapText="1"/>
    </xf>
    <xf numFmtId="165" fontId="30" fillId="2" borderId="0" xfId="6" applyNumberFormat="1" applyFont="1" applyFill="1" applyAlignment="1">
      <alignment vertical="center"/>
    </xf>
    <xf numFmtId="165" fontId="31" fillId="2" borderId="0" xfId="6" applyNumberFormat="1" applyFont="1" applyFill="1" applyAlignment="1">
      <alignment horizontal="center" vertical="center" wrapText="1"/>
    </xf>
    <xf numFmtId="165" fontId="30" fillId="2" borderId="0" xfId="6" applyNumberFormat="1" applyFont="1" applyFill="1" applyAlignment="1">
      <alignment horizontal="center" vertical="center"/>
    </xf>
    <xf numFmtId="165" fontId="30" fillId="2" borderId="17" xfId="5" applyNumberFormat="1" applyFont="1" applyFill="1" applyBorder="1" applyAlignment="1">
      <alignment horizontal="center" vertical="center"/>
    </xf>
    <xf numFmtId="165" fontId="30" fillId="2" borderId="0" xfId="5" applyNumberFormat="1" applyFont="1" applyFill="1" applyBorder="1" applyAlignment="1">
      <alignment horizontal="center" vertical="center"/>
    </xf>
    <xf numFmtId="165" fontId="30" fillId="2" borderId="19" xfId="5" applyNumberFormat="1" applyFont="1" applyFill="1" applyBorder="1" applyAlignment="1">
      <alignment horizontal="center" vertical="center"/>
    </xf>
    <xf numFmtId="165" fontId="30" fillId="2" borderId="0" xfId="6" applyNumberFormat="1" applyFont="1" applyFill="1" applyBorder="1" applyAlignment="1">
      <alignment horizontal="center" vertical="center"/>
    </xf>
    <xf numFmtId="165" fontId="31" fillId="2" borderId="17" xfId="6" applyNumberFormat="1" applyFont="1" applyFill="1" applyBorder="1" applyAlignment="1">
      <alignment horizontal="center" vertical="center"/>
    </xf>
    <xf numFmtId="165" fontId="30" fillId="2" borderId="19" xfId="6" applyNumberFormat="1" applyFont="1" applyFill="1" applyBorder="1" applyAlignment="1">
      <alignment horizontal="center" vertical="center"/>
    </xf>
    <xf numFmtId="165" fontId="31" fillId="0" borderId="0" xfId="6" applyNumberFormat="1" applyFont="1" applyFill="1" applyBorder="1" applyAlignment="1">
      <alignment horizontal="center" vertical="center"/>
    </xf>
    <xf numFmtId="165" fontId="31" fillId="0" borderId="18" xfId="6" applyNumberFormat="1" applyFont="1" applyFill="1" applyBorder="1" applyAlignment="1" applyProtection="1">
      <alignment horizontal="center" vertical="center" wrapText="1"/>
    </xf>
    <xf numFmtId="165" fontId="30" fillId="3" borderId="0" xfId="6" applyNumberFormat="1" applyFont="1" applyFill="1" applyAlignment="1">
      <alignment vertical="center"/>
    </xf>
    <xf numFmtId="165" fontId="30" fillId="3" borderId="0" xfId="6" applyNumberFormat="1" applyFont="1" applyFill="1" applyBorder="1" applyAlignment="1">
      <alignment vertical="center"/>
    </xf>
    <xf numFmtId="0" fontId="30" fillId="2" borderId="0" xfId="5" applyFont="1" applyFill="1" applyAlignment="1">
      <alignment horizontal="center" vertical="center"/>
    </xf>
    <xf numFmtId="165" fontId="30" fillId="3" borderId="0" xfId="6" applyNumberFormat="1" applyFont="1" applyFill="1" applyBorder="1" applyAlignment="1">
      <alignment horizontal="center" vertical="center"/>
    </xf>
    <xf numFmtId="165" fontId="30" fillId="3" borderId="0" xfId="5" applyNumberFormat="1" applyFont="1" applyFill="1" applyBorder="1" applyAlignment="1">
      <alignment horizontal="left" vertical="center"/>
    </xf>
    <xf numFmtId="165" fontId="30" fillId="3" borderId="0" xfId="5" applyNumberFormat="1" applyFont="1" applyFill="1" applyBorder="1" applyAlignment="1">
      <alignment vertical="center"/>
    </xf>
    <xf numFmtId="165" fontId="30" fillId="3" borderId="0" xfId="5" applyNumberFormat="1" applyFont="1" applyFill="1" applyBorder="1" applyAlignment="1">
      <alignment horizontal="center" vertical="center"/>
    </xf>
    <xf numFmtId="165" fontId="30" fillId="2" borderId="0" xfId="5" applyNumberFormat="1" applyFont="1" applyFill="1" applyAlignment="1">
      <alignment horizontal="center" vertical="center"/>
    </xf>
    <xf numFmtId="0" fontId="26" fillId="0" borderId="25" xfId="5" quotePrefix="1" applyFont="1" applyFill="1" applyBorder="1" applyAlignment="1">
      <alignment horizontal="center" vertical="center"/>
    </xf>
    <xf numFmtId="165" fontId="8" fillId="2" borderId="0" xfId="5" applyNumberFormat="1" applyFont="1" applyFill="1" applyBorder="1" applyAlignment="1">
      <alignment horizontal="right" vertical="center"/>
    </xf>
    <xf numFmtId="43" fontId="29" fillId="0" borderId="26" xfId="6" applyNumberFormat="1" applyFont="1" applyFill="1" applyBorder="1" applyAlignment="1">
      <alignment horizontal="right" vertical="center" wrapText="1"/>
    </xf>
    <xf numFmtId="43" fontId="28" fillId="0" borderId="26" xfId="6" applyNumberFormat="1" applyFont="1" applyFill="1" applyBorder="1" applyAlignment="1">
      <alignment horizontal="right" vertical="center" wrapText="1"/>
    </xf>
    <xf numFmtId="43" fontId="31" fillId="0" borderId="26" xfId="6" applyNumberFormat="1" applyFont="1" applyFill="1" applyBorder="1" applyAlignment="1" applyProtection="1">
      <alignment horizontal="center" vertical="center" wrapText="1"/>
    </xf>
    <xf numFmtId="165" fontId="25" fillId="0" borderId="19" xfId="6" applyNumberFormat="1" applyFont="1" applyFill="1" applyBorder="1" applyAlignment="1">
      <alignment horizontal="center" vertical="center"/>
    </xf>
    <xf numFmtId="0" fontId="26" fillId="0" borderId="25" xfId="5" applyFont="1" applyFill="1" applyBorder="1" applyAlignment="1">
      <alignment horizontal="center" vertical="center"/>
    </xf>
    <xf numFmtId="0" fontId="17" fillId="4" borderId="16" xfId="5" applyFont="1" applyFill="1" applyBorder="1" applyAlignment="1">
      <alignment horizontal="center" vertical="center"/>
    </xf>
    <xf numFmtId="0" fontId="17" fillId="4" borderId="17" xfId="5" applyFont="1" applyFill="1" applyBorder="1" applyAlignment="1">
      <alignment horizontal="center" vertical="center"/>
    </xf>
    <xf numFmtId="0" fontId="17" fillId="4" borderId="8" xfId="5" applyFont="1" applyFill="1" applyBorder="1" applyAlignment="1">
      <alignment horizontal="center" vertical="center"/>
    </xf>
    <xf numFmtId="0" fontId="17" fillId="4" borderId="15" xfId="5" applyFont="1" applyFill="1" applyBorder="1" applyAlignment="1">
      <alignment horizontal="center" vertical="center"/>
    </xf>
    <xf numFmtId="0" fontId="17" fillId="4" borderId="19" xfId="5" applyFont="1" applyFill="1" applyBorder="1" applyAlignment="1">
      <alignment horizontal="center" vertical="center"/>
    </xf>
    <xf numFmtId="0" fontId="17" fillId="4" borderId="9" xfId="5" applyFont="1" applyFill="1" applyBorder="1" applyAlignment="1">
      <alignment horizontal="center" vertical="center"/>
    </xf>
    <xf numFmtId="0" fontId="23" fillId="2" borderId="0" xfId="5" applyFont="1" applyFill="1" applyAlignment="1">
      <alignment vertical="center"/>
    </xf>
    <xf numFmtId="0" fontId="24" fillId="0" borderId="0" xfId="0" applyFont="1" applyAlignment="1">
      <alignment vertical="center"/>
    </xf>
    <xf numFmtId="0" fontId="2" fillId="5" borderId="20" xfId="5" applyFont="1" applyFill="1" applyBorder="1" applyAlignment="1">
      <alignment horizontal="center" vertical="center"/>
    </xf>
    <xf numFmtId="0" fontId="2" fillId="5" borderId="21" xfId="5" applyFont="1" applyFill="1" applyBorder="1" applyAlignment="1">
      <alignment horizontal="center" vertical="center"/>
    </xf>
    <xf numFmtId="0" fontId="2" fillId="4" borderId="21" xfId="5" applyFont="1" applyFill="1" applyBorder="1" applyAlignment="1">
      <alignment horizontal="center" vertical="center"/>
    </xf>
    <xf numFmtId="0" fontId="2" fillId="4" borderId="22" xfId="5" applyFont="1" applyFill="1" applyBorder="1" applyAlignment="1">
      <alignment horizontal="center" vertical="center"/>
    </xf>
    <xf numFmtId="0" fontId="2" fillId="5" borderId="16" xfId="5" applyFont="1" applyFill="1" applyBorder="1" applyAlignment="1">
      <alignment horizontal="center" vertical="center"/>
    </xf>
    <xf numFmtId="0" fontId="2" fillId="5" borderId="17" xfId="5" applyFont="1" applyFill="1" applyBorder="1" applyAlignment="1">
      <alignment horizontal="center" vertical="center"/>
    </xf>
    <xf numFmtId="0" fontId="2" fillId="5" borderId="8" xfId="5" applyFont="1" applyFill="1" applyBorder="1" applyAlignment="1">
      <alignment horizontal="center" vertical="center"/>
    </xf>
  </cellXfs>
  <cellStyles count="9">
    <cellStyle name="Comma 2" xfId="3" xr:uid="{00000000-0005-0000-0000-000000000000}"/>
    <cellStyle name="Migliaia" xfId="6" builtinId="3"/>
    <cellStyle name="Normal 12" xfId="7" xr:uid="{00000000-0005-0000-0000-000002000000}"/>
    <cellStyle name="Normal 2" xfId="2" xr:uid="{00000000-0005-0000-0000-000003000000}"/>
    <cellStyle name="Normal_Sheet1 2" xfId="4" xr:uid="{00000000-0005-0000-0000-000004000000}"/>
    <cellStyle name="Normale" xfId="0" builtinId="0"/>
    <cellStyle name="Normale 2" xfId="8" xr:uid="{00000000-0005-0000-0000-000006000000}"/>
    <cellStyle name="Normale_Mattone CE_Budget 2008 (v. 0.5 del 12.02.2008)" xfId="1" xr:uid="{00000000-0005-0000-0000-000007000000}"/>
    <cellStyle name="Normale_Mattone CE_Budget 2008 (v. 0.5 del 12.02.2008) 2" xfId="5" xr:uid="{00000000-0005-0000-0000-000008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AC35A-D2D0-40D8-A412-43E7D0ADEFDE}">
  <dimension ref="A1:S655"/>
  <sheetViews>
    <sheetView showGridLines="0" tabSelected="1" zoomScale="80" zoomScaleNormal="80" zoomScaleSheetLayoutView="80" workbookViewId="0">
      <selection activeCell="C25" sqref="C25"/>
    </sheetView>
  </sheetViews>
  <sheetFormatPr defaultColWidth="10.28515625" defaultRowHeight="25.5" x14ac:dyDescent="0.25"/>
  <cols>
    <col min="1" max="1" width="9.5703125" style="1" customWidth="1"/>
    <col min="2" max="2" width="11.7109375" style="66" customWidth="1"/>
    <col min="3" max="3" width="59" style="66" customWidth="1"/>
    <col min="4" max="4" width="33.7109375" style="147" bestFit="1" customWidth="1"/>
    <col min="5" max="5" width="3.140625" style="2" customWidth="1"/>
    <col min="6" max="6" width="33.7109375" style="147" customWidth="1"/>
    <col min="7" max="7" width="2.85546875" style="2" customWidth="1"/>
    <col min="8" max="8" width="8.7109375" style="2" customWidth="1"/>
    <col min="9" max="9" width="3.28515625" style="2" customWidth="1"/>
    <col min="10" max="10" width="2" style="2" customWidth="1"/>
    <col min="11" max="11" width="4.140625" style="2" customWidth="1"/>
    <col min="12" max="12" width="1.85546875" style="2" customWidth="1"/>
    <col min="13" max="13" width="3.42578125" style="1" customWidth="1"/>
    <col min="14" max="14" width="3" style="1" customWidth="1"/>
    <col min="15" max="15" width="1" style="1" customWidth="1"/>
    <col min="16" max="17" width="3.28515625" style="1" customWidth="1"/>
    <col min="18" max="18" width="12.5703125" style="67" customWidth="1"/>
    <col min="19" max="19" width="13" style="6" customWidth="1"/>
    <col min="20" max="219" width="10.28515625" style="1"/>
    <col min="220" max="228" width="9.140625" style="1" customWidth="1"/>
    <col min="229" max="229" width="1" style="1" customWidth="1"/>
    <col min="230" max="233" width="3.28515625" style="1" customWidth="1"/>
    <col min="234" max="234" width="1.85546875" style="1" customWidth="1"/>
    <col min="235" max="235" width="17.85546875" style="1" customWidth="1"/>
    <col min="236" max="236" width="1.85546875" style="1" customWidth="1"/>
    <col min="237" max="240" width="3.28515625" style="1" customWidth="1"/>
    <col min="241" max="241" width="1.85546875" style="1" customWidth="1"/>
    <col min="242" max="242" width="12.42578125" style="1" customWidth="1"/>
    <col min="243" max="243" width="1.85546875" style="1" customWidth="1"/>
    <col min="244" max="246" width="3" style="1" customWidth="1"/>
    <col min="247" max="247" width="4.42578125" style="1" customWidth="1"/>
    <col min="248" max="249" width="3" style="1" customWidth="1"/>
    <col min="250" max="255" width="3.28515625" style="1" customWidth="1"/>
    <col min="256" max="257" width="9.140625" style="1" customWidth="1"/>
    <col min="258" max="261" width="3.28515625" style="1" customWidth="1"/>
    <col min="262" max="262" width="4.140625" style="1" customWidth="1"/>
    <col min="263" max="475" width="10.28515625" style="1"/>
    <col min="476" max="484" width="9.140625" style="1" customWidth="1"/>
    <col min="485" max="485" width="1" style="1" customWidth="1"/>
    <col min="486" max="489" width="3.28515625" style="1" customWidth="1"/>
    <col min="490" max="490" width="1.85546875" style="1" customWidth="1"/>
    <col min="491" max="491" width="17.85546875" style="1" customWidth="1"/>
    <col min="492" max="492" width="1.85546875" style="1" customWidth="1"/>
    <col min="493" max="496" width="3.28515625" style="1" customWidth="1"/>
    <col min="497" max="497" width="1.85546875" style="1" customWidth="1"/>
    <col min="498" max="498" width="12.42578125" style="1" customWidth="1"/>
    <col min="499" max="499" width="1.85546875" style="1" customWidth="1"/>
    <col min="500" max="502" width="3" style="1" customWidth="1"/>
    <col min="503" max="503" width="4.42578125" style="1" customWidth="1"/>
    <col min="504" max="505" width="3" style="1" customWidth="1"/>
    <col min="506" max="511" width="3.28515625" style="1" customWidth="1"/>
    <col min="512" max="513" width="9.140625" style="1" customWidth="1"/>
    <col min="514" max="517" width="3.28515625" style="1" customWidth="1"/>
    <col min="518" max="518" width="4.140625" style="1" customWidth="1"/>
    <col min="519" max="731" width="10.28515625" style="1"/>
    <col min="732" max="740" width="9.140625" style="1" customWidth="1"/>
    <col min="741" max="741" width="1" style="1" customWidth="1"/>
    <col min="742" max="745" width="3.28515625" style="1" customWidth="1"/>
    <col min="746" max="746" width="1.85546875" style="1" customWidth="1"/>
    <col min="747" max="747" width="17.85546875" style="1" customWidth="1"/>
    <col min="748" max="748" width="1.85546875" style="1" customWidth="1"/>
    <col min="749" max="752" width="3.28515625" style="1" customWidth="1"/>
    <col min="753" max="753" width="1.85546875" style="1" customWidth="1"/>
    <col min="754" max="754" width="12.42578125" style="1" customWidth="1"/>
    <col min="755" max="755" width="1.85546875" style="1" customWidth="1"/>
    <col min="756" max="758" width="3" style="1" customWidth="1"/>
    <col min="759" max="759" width="4.42578125" style="1" customWidth="1"/>
    <col min="760" max="761" width="3" style="1" customWidth="1"/>
    <col min="762" max="767" width="3.28515625" style="1" customWidth="1"/>
    <col min="768" max="769" width="9.140625" style="1" customWidth="1"/>
    <col min="770" max="773" width="3.28515625" style="1" customWidth="1"/>
    <col min="774" max="774" width="4.140625" style="1" customWidth="1"/>
    <col min="775" max="987" width="10.28515625" style="1"/>
    <col min="988" max="996" width="9.140625" style="1" customWidth="1"/>
    <col min="997" max="997" width="1" style="1" customWidth="1"/>
    <col min="998" max="1001" width="3.28515625" style="1" customWidth="1"/>
    <col min="1002" max="1002" width="1.85546875" style="1" customWidth="1"/>
    <col min="1003" max="1003" width="17.85546875" style="1" customWidth="1"/>
    <col min="1004" max="1004" width="1.85546875" style="1" customWidth="1"/>
    <col min="1005" max="1008" width="3.28515625" style="1" customWidth="1"/>
    <col min="1009" max="1009" width="1.85546875" style="1" customWidth="1"/>
    <col min="1010" max="1010" width="12.42578125" style="1" customWidth="1"/>
    <col min="1011" max="1011" width="1.85546875" style="1" customWidth="1"/>
    <col min="1012" max="1014" width="3" style="1" customWidth="1"/>
    <col min="1015" max="1015" width="4.42578125" style="1" customWidth="1"/>
    <col min="1016" max="1017" width="3" style="1" customWidth="1"/>
    <col min="1018" max="1023" width="3.28515625" style="1" customWidth="1"/>
    <col min="1024" max="1025" width="9.140625" style="1" customWidth="1"/>
    <col min="1026" max="1029" width="3.28515625" style="1" customWidth="1"/>
    <col min="1030" max="1030" width="4.140625" style="1" customWidth="1"/>
    <col min="1031" max="1243" width="10.28515625" style="1"/>
    <col min="1244" max="1252" width="9.140625" style="1" customWidth="1"/>
    <col min="1253" max="1253" width="1" style="1" customWidth="1"/>
    <col min="1254" max="1257" width="3.28515625" style="1" customWidth="1"/>
    <col min="1258" max="1258" width="1.85546875" style="1" customWidth="1"/>
    <col min="1259" max="1259" width="17.85546875" style="1" customWidth="1"/>
    <col min="1260" max="1260" width="1.85546875" style="1" customWidth="1"/>
    <col min="1261" max="1264" width="3.28515625" style="1" customWidth="1"/>
    <col min="1265" max="1265" width="1.85546875" style="1" customWidth="1"/>
    <col min="1266" max="1266" width="12.42578125" style="1" customWidth="1"/>
    <col min="1267" max="1267" width="1.85546875" style="1" customWidth="1"/>
    <col min="1268" max="1270" width="3" style="1" customWidth="1"/>
    <col min="1271" max="1271" width="4.42578125" style="1" customWidth="1"/>
    <col min="1272" max="1273" width="3" style="1" customWidth="1"/>
    <col min="1274" max="1279" width="3.28515625" style="1" customWidth="1"/>
    <col min="1280" max="1281" width="9.140625" style="1" customWidth="1"/>
    <col min="1282" max="1285" width="3.28515625" style="1" customWidth="1"/>
    <col min="1286" max="1286" width="4.140625" style="1" customWidth="1"/>
    <col min="1287" max="1499" width="10.28515625" style="1"/>
    <col min="1500" max="1508" width="9.140625" style="1" customWidth="1"/>
    <col min="1509" max="1509" width="1" style="1" customWidth="1"/>
    <col min="1510" max="1513" width="3.28515625" style="1" customWidth="1"/>
    <col min="1514" max="1514" width="1.85546875" style="1" customWidth="1"/>
    <col min="1515" max="1515" width="17.85546875" style="1" customWidth="1"/>
    <col min="1516" max="1516" width="1.85546875" style="1" customWidth="1"/>
    <col min="1517" max="1520" width="3.28515625" style="1" customWidth="1"/>
    <col min="1521" max="1521" width="1.85546875" style="1" customWidth="1"/>
    <col min="1522" max="1522" width="12.42578125" style="1" customWidth="1"/>
    <col min="1523" max="1523" width="1.85546875" style="1" customWidth="1"/>
    <col min="1524" max="1526" width="3" style="1" customWidth="1"/>
    <col min="1527" max="1527" width="4.42578125" style="1" customWidth="1"/>
    <col min="1528" max="1529" width="3" style="1" customWidth="1"/>
    <col min="1530" max="1535" width="3.28515625" style="1" customWidth="1"/>
    <col min="1536" max="1537" width="9.140625" style="1" customWidth="1"/>
    <col min="1538" max="1541" width="3.28515625" style="1" customWidth="1"/>
    <col min="1542" max="1542" width="4.140625" style="1" customWidth="1"/>
    <col min="1543" max="1755" width="10.28515625" style="1"/>
    <col min="1756" max="1764" width="9.140625" style="1" customWidth="1"/>
    <col min="1765" max="1765" width="1" style="1" customWidth="1"/>
    <col min="1766" max="1769" width="3.28515625" style="1" customWidth="1"/>
    <col min="1770" max="1770" width="1.85546875" style="1" customWidth="1"/>
    <col min="1771" max="1771" width="17.85546875" style="1" customWidth="1"/>
    <col min="1772" max="1772" width="1.85546875" style="1" customWidth="1"/>
    <col min="1773" max="1776" width="3.28515625" style="1" customWidth="1"/>
    <col min="1777" max="1777" width="1.85546875" style="1" customWidth="1"/>
    <col min="1778" max="1778" width="12.42578125" style="1" customWidth="1"/>
    <col min="1779" max="1779" width="1.85546875" style="1" customWidth="1"/>
    <col min="1780" max="1782" width="3" style="1" customWidth="1"/>
    <col min="1783" max="1783" width="4.42578125" style="1" customWidth="1"/>
    <col min="1784" max="1785" width="3" style="1" customWidth="1"/>
    <col min="1786" max="1791" width="3.28515625" style="1" customWidth="1"/>
    <col min="1792" max="1793" width="9.140625" style="1" customWidth="1"/>
    <col min="1794" max="1797" width="3.28515625" style="1" customWidth="1"/>
    <col min="1798" max="1798" width="4.140625" style="1" customWidth="1"/>
    <col min="1799" max="2011" width="10.28515625" style="1"/>
    <col min="2012" max="2020" width="9.140625" style="1" customWidth="1"/>
    <col min="2021" max="2021" width="1" style="1" customWidth="1"/>
    <col min="2022" max="2025" width="3.28515625" style="1" customWidth="1"/>
    <col min="2026" max="2026" width="1.85546875" style="1" customWidth="1"/>
    <col min="2027" max="2027" width="17.85546875" style="1" customWidth="1"/>
    <col min="2028" max="2028" width="1.85546875" style="1" customWidth="1"/>
    <col min="2029" max="2032" width="3.28515625" style="1" customWidth="1"/>
    <col min="2033" max="2033" width="1.85546875" style="1" customWidth="1"/>
    <col min="2034" max="2034" width="12.42578125" style="1" customWidth="1"/>
    <col min="2035" max="2035" width="1.85546875" style="1" customWidth="1"/>
    <col min="2036" max="2038" width="3" style="1" customWidth="1"/>
    <col min="2039" max="2039" width="4.42578125" style="1" customWidth="1"/>
    <col min="2040" max="2041" width="3" style="1" customWidth="1"/>
    <col min="2042" max="2047" width="3.28515625" style="1" customWidth="1"/>
    <col min="2048" max="2049" width="9.140625" style="1" customWidth="1"/>
    <col min="2050" max="2053" width="3.28515625" style="1" customWidth="1"/>
    <col min="2054" max="2054" width="4.140625" style="1" customWidth="1"/>
    <col min="2055" max="2267" width="10.28515625" style="1"/>
    <col min="2268" max="2276" width="9.140625" style="1" customWidth="1"/>
    <col min="2277" max="2277" width="1" style="1" customWidth="1"/>
    <col min="2278" max="2281" width="3.28515625" style="1" customWidth="1"/>
    <col min="2282" max="2282" width="1.85546875" style="1" customWidth="1"/>
    <col min="2283" max="2283" width="17.85546875" style="1" customWidth="1"/>
    <col min="2284" max="2284" width="1.85546875" style="1" customWidth="1"/>
    <col min="2285" max="2288" width="3.28515625" style="1" customWidth="1"/>
    <col min="2289" max="2289" width="1.85546875" style="1" customWidth="1"/>
    <col min="2290" max="2290" width="12.42578125" style="1" customWidth="1"/>
    <col min="2291" max="2291" width="1.85546875" style="1" customWidth="1"/>
    <col min="2292" max="2294" width="3" style="1" customWidth="1"/>
    <col min="2295" max="2295" width="4.42578125" style="1" customWidth="1"/>
    <col min="2296" max="2297" width="3" style="1" customWidth="1"/>
    <col min="2298" max="2303" width="3.28515625" style="1" customWidth="1"/>
    <col min="2304" max="2305" width="9.140625" style="1" customWidth="1"/>
    <col min="2306" max="2309" width="3.28515625" style="1" customWidth="1"/>
    <col min="2310" max="2310" width="4.140625" style="1" customWidth="1"/>
    <col min="2311" max="2523" width="10.28515625" style="1"/>
    <col min="2524" max="2532" width="9.140625" style="1" customWidth="1"/>
    <col min="2533" max="2533" width="1" style="1" customWidth="1"/>
    <col min="2534" max="2537" width="3.28515625" style="1" customWidth="1"/>
    <col min="2538" max="2538" width="1.85546875" style="1" customWidth="1"/>
    <col min="2539" max="2539" width="17.85546875" style="1" customWidth="1"/>
    <col min="2540" max="2540" width="1.85546875" style="1" customWidth="1"/>
    <col min="2541" max="2544" width="3.28515625" style="1" customWidth="1"/>
    <col min="2545" max="2545" width="1.85546875" style="1" customWidth="1"/>
    <col min="2546" max="2546" width="12.42578125" style="1" customWidth="1"/>
    <col min="2547" max="2547" width="1.85546875" style="1" customWidth="1"/>
    <col min="2548" max="2550" width="3" style="1" customWidth="1"/>
    <col min="2551" max="2551" width="4.42578125" style="1" customWidth="1"/>
    <col min="2552" max="2553" width="3" style="1" customWidth="1"/>
    <col min="2554" max="2559" width="3.28515625" style="1" customWidth="1"/>
    <col min="2560" max="2561" width="9.140625" style="1" customWidth="1"/>
    <col min="2562" max="2565" width="3.28515625" style="1" customWidth="1"/>
    <col min="2566" max="2566" width="4.140625" style="1" customWidth="1"/>
    <col min="2567" max="2779" width="10.28515625" style="1"/>
    <col min="2780" max="2788" width="9.140625" style="1" customWidth="1"/>
    <col min="2789" max="2789" width="1" style="1" customWidth="1"/>
    <col min="2790" max="2793" width="3.28515625" style="1" customWidth="1"/>
    <col min="2794" max="2794" width="1.85546875" style="1" customWidth="1"/>
    <col min="2795" max="2795" width="17.85546875" style="1" customWidth="1"/>
    <col min="2796" max="2796" width="1.85546875" style="1" customWidth="1"/>
    <col min="2797" max="2800" width="3.28515625" style="1" customWidth="1"/>
    <col min="2801" max="2801" width="1.85546875" style="1" customWidth="1"/>
    <col min="2802" max="2802" width="12.42578125" style="1" customWidth="1"/>
    <col min="2803" max="2803" width="1.85546875" style="1" customWidth="1"/>
    <col min="2804" max="2806" width="3" style="1" customWidth="1"/>
    <col min="2807" max="2807" width="4.42578125" style="1" customWidth="1"/>
    <col min="2808" max="2809" width="3" style="1" customWidth="1"/>
    <col min="2810" max="2815" width="3.28515625" style="1" customWidth="1"/>
    <col min="2816" max="2817" width="9.140625" style="1" customWidth="1"/>
    <col min="2818" max="2821" width="3.28515625" style="1" customWidth="1"/>
    <col min="2822" max="2822" width="4.140625" style="1" customWidth="1"/>
    <col min="2823" max="3035" width="10.28515625" style="1"/>
    <col min="3036" max="3044" width="9.140625" style="1" customWidth="1"/>
    <col min="3045" max="3045" width="1" style="1" customWidth="1"/>
    <col min="3046" max="3049" width="3.28515625" style="1" customWidth="1"/>
    <col min="3050" max="3050" width="1.85546875" style="1" customWidth="1"/>
    <col min="3051" max="3051" width="17.85546875" style="1" customWidth="1"/>
    <col min="3052" max="3052" width="1.85546875" style="1" customWidth="1"/>
    <col min="3053" max="3056" width="3.28515625" style="1" customWidth="1"/>
    <col min="3057" max="3057" width="1.85546875" style="1" customWidth="1"/>
    <col min="3058" max="3058" width="12.42578125" style="1" customWidth="1"/>
    <col min="3059" max="3059" width="1.85546875" style="1" customWidth="1"/>
    <col min="3060" max="3062" width="3" style="1" customWidth="1"/>
    <col min="3063" max="3063" width="4.42578125" style="1" customWidth="1"/>
    <col min="3064" max="3065" width="3" style="1" customWidth="1"/>
    <col min="3066" max="3071" width="3.28515625" style="1" customWidth="1"/>
    <col min="3072" max="3073" width="9.140625" style="1" customWidth="1"/>
    <col min="3074" max="3077" width="3.28515625" style="1" customWidth="1"/>
    <col min="3078" max="3078" width="4.140625" style="1" customWidth="1"/>
    <col min="3079" max="3291" width="10.28515625" style="1"/>
    <col min="3292" max="3300" width="9.140625" style="1" customWidth="1"/>
    <col min="3301" max="3301" width="1" style="1" customWidth="1"/>
    <col min="3302" max="3305" width="3.28515625" style="1" customWidth="1"/>
    <col min="3306" max="3306" width="1.85546875" style="1" customWidth="1"/>
    <col min="3307" max="3307" width="17.85546875" style="1" customWidth="1"/>
    <col min="3308" max="3308" width="1.85546875" style="1" customWidth="1"/>
    <col min="3309" max="3312" width="3.28515625" style="1" customWidth="1"/>
    <col min="3313" max="3313" width="1.85546875" style="1" customWidth="1"/>
    <col min="3314" max="3314" width="12.42578125" style="1" customWidth="1"/>
    <col min="3315" max="3315" width="1.85546875" style="1" customWidth="1"/>
    <col min="3316" max="3318" width="3" style="1" customWidth="1"/>
    <col min="3319" max="3319" width="4.42578125" style="1" customWidth="1"/>
    <col min="3320" max="3321" width="3" style="1" customWidth="1"/>
    <col min="3322" max="3327" width="3.28515625" style="1" customWidth="1"/>
    <col min="3328" max="3329" width="9.140625" style="1" customWidth="1"/>
    <col min="3330" max="3333" width="3.28515625" style="1" customWidth="1"/>
    <col min="3334" max="3334" width="4.140625" style="1" customWidth="1"/>
    <col min="3335" max="3547" width="10.28515625" style="1"/>
    <col min="3548" max="3556" width="9.140625" style="1" customWidth="1"/>
    <col min="3557" max="3557" width="1" style="1" customWidth="1"/>
    <col min="3558" max="3561" width="3.28515625" style="1" customWidth="1"/>
    <col min="3562" max="3562" width="1.85546875" style="1" customWidth="1"/>
    <col min="3563" max="3563" width="17.85546875" style="1" customWidth="1"/>
    <col min="3564" max="3564" width="1.85546875" style="1" customWidth="1"/>
    <col min="3565" max="3568" width="3.28515625" style="1" customWidth="1"/>
    <col min="3569" max="3569" width="1.85546875" style="1" customWidth="1"/>
    <col min="3570" max="3570" width="12.42578125" style="1" customWidth="1"/>
    <col min="3571" max="3571" width="1.85546875" style="1" customWidth="1"/>
    <col min="3572" max="3574" width="3" style="1" customWidth="1"/>
    <col min="3575" max="3575" width="4.42578125" style="1" customWidth="1"/>
    <col min="3576" max="3577" width="3" style="1" customWidth="1"/>
    <col min="3578" max="3583" width="3.28515625" style="1" customWidth="1"/>
    <col min="3584" max="3585" width="9.140625" style="1" customWidth="1"/>
    <col min="3586" max="3589" width="3.28515625" style="1" customWidth="1"/>
    <col min="3590" max="3590" width="4.140625" style="1" customWidth="1"/>
    <col min="3591" max="3803" width="10.28515625" style="1"/>
    <col min="3804" max="3812" width="9.140625" style="1" customWidth="1"/>
    <col min="3813" max="3813" width="1" style="1" customWidth="1"/>
    <col min="3814" max="3817" width="3.28515625" style="1" customWidth="1"/>
    <col min="3818" max="3818" width="1.85546875" style="1" customWidth="1"/>
    <col min="3819" max="3819" width="17.85546875" style="1" customWidth="1"/>
    <col min="3820" max="3820" width="1.85546875" style="1" customWidth="1"/>
    <col min="3821" max="3824" width="3.28515625" style="1" customWidth="1"/>
    <col min="3825" max="3825" width="1.85546875" style="1" customWidth="1"/>
    <col min="3826" max="3826" width="12.42578125" style="1" customWidth="1"/>
    <col min="3827" max="3827" width="1.85546875" style="1" customWidth="1"/>
    <col min="3828" max="3830" width="3" style="1" customWidth="1"/>
    <col min="3831" max="3831" width="4.42578125" style="1" customWidth="1"/>
    <col min="3832" max="3833" width="3" style="1" customWidth="1"/>
    <col min="3834" max="3839" width="3.28515625" style="1" customWidth="1"/>
    <col min="3840" max="3841" width="9.140625" style="1" customWidth="1"/>
    <col min="3842" max="3845" width="3.28515625" style="1" customWidth="1"/>
    <col min="3846" max="3846" width="4.140625" style="1" customWidth="1"/>
    <col min="3847" max="4059" width="10.28515625" style="1"/>
    <col min="4060" max="4068" width="9.140625" style="1" customWidth="1"/>
    <col min="4069" max="4069" width="1" style="1" customWidth="1"/>
    <col min="4070" max="4073" width="3.28515625" style="1" customWidth="1"/>
    <col min="4074" max="4074" width="1.85546875" style="1" customWidth="1"/>
    <col min="4075" max="4075" width="17.85546875" style="1" customWidth="1"/>
    <col min="4076" max="4076" width="1.85546875" style="1" customWidth="1"/>
    <col min="4077" max="4080" width="3.28515625" style="1" customWidth="1"/>
    <col min="4081" max="4081" width="1.85546875" style="1" customWidth="1"/>
    <col min="4082" max="4082" width="12.42578125" style="1" customWidth="1"/>
    <col min="4083" max="4083" width="1.85546875" style="1" customWidth="1"/>
    <col min="4084" max="4086" width="3" style="1" customWidth="1"/>
    <col min="4087" max="4087" width="4.42578125" style="1" customWidth="1"/>
    <col min="4088" max="4089" width="3" style="1" customWidth="1"/>
    <col min="4090" max="4095" width="3.28515625" style="1" customWidth="1"/>
    <col min="4096" max="4097" width="9.140625" style="1" customWidth="1"/>
    <col min="4098" max="4101" width="3.28515625" style="1" customWidth="1"/>
    <col min="4102" max="4102" width="4.140625" style="1" customWidth="1"/>
    <col min="4103" max="4315" width="10.28515625" style="1"/>
    <col min="4316" max="4324" width="9.140625" style="1" customWidth="1"/>
    <col min="4325" max="4325" width="1" style="1" customWidth="1"/>
    <col min="4326" max="4329" width="3.28515625" style="1" customWidth="1"/>
    <col min="4330" max="4330" width="1.85546875" style="1" customWidth="1"/>
    <col min="4331" max="4331" width="17.85546875" style="1" customWidth="1"/>
    <col min="4332" max="4332" width="1.85546875" style="1" customWidth="1"/>
    <col min="4333" max="4336" width="3.28515625" style="1" customWidth="1"/>
    <col min="4337" max="4337" width="1.85546875" style="1" customWidth="1"/>
    <col min="4338" max="4338" width="12.42578125" style="1" customWidth="1"/>
    <col min="4339" max="4339" width="1.85546875" style="1" customWidth="1"/>
    <col min="4340" max="4342" width="3" style="1" customWidth="1"/>
    <col min="4343" max="4343" width="4.42578125" style="1" customWidth="1"/>
    <col min="4344" max="4345" width="3" style="1" customWidth="1"/>
    <col min="4346" max="4351" width="3.28515625" style="1" customWidth="1"/>
    <col min="4352" max="4353" width="9.140625" style="1" customWidth="1"/>
    <col min="4354" max="4357" width="3.28515625" style="1" customWidth="1"/>
    <col min="4358" max="4358" width="4.140625" style="1" customWidth="1"/>
    <col min="4359" max="4571" width="10.28515625" style="1"/>
    <col min="4572" max="4580" width="9.140625" style="1" customWidth="1"/>
    <col min="4581" max="4581" width="1" style="1" customWidth="1"/>
    <col min="4582" max="4585" width="3.28515625" style="1" customWidth="1"/>
    <col min="4586" max="4586" width="1.85546875" style="1" customWidth="1"/>
    <col min="4587" max="4587" width="17.85546875" style="1" customWidth="1"/>
    <col min="4588" max="4588" width="1.85546875" style="1" customWidth="1"/>
    <col min="4589" max="4592" width="3.28515625" style="1" customWidth="1"/>
    <col min="4593" max="4593" width="1.85546875" style="1" customWidth="1"/>
    <col min="4594" max="4594" width="12.42578125" style="1" customWidth="1"/>
    <col min="4595" max="4595" width="1.85546875" style="1" customWidth="1"/>
    <col min="4596" max="4598" width="3" style="1" customWidth="1"/>
    <col min="4599" max="4599" width="4.42578125" style="1" customWidth="1"/>
    <col min="4600" max="4601" width="3" style="1" customWidth="1"/>
    <col min="4602" max="4607" width="3.28515625" style="1" customWidth="1"/>
    <col min="4608" max="4609" width="9.140625" style="1" customWidth="1"/>
    <col min="4610" max="4613" width="3.28515625" style="1" customWidth="1"/>
    <col min="4614" max="4614" width="4.140625" style="1" customWidth="1"/>
    <col min="4615" max="4827" width="10.28515625" style="1"/>
    <col min="4828" max="4836" width="9.140625" style="1" customWidth="1"/>
    <col min="4837" max="4837" width="1" style="1" customWidth="1"/>
    <col min="4838" max="4841" width="3.28515625" style="1" customWidth="1"/>
    <col min="4842" max="4842" width="1.85546875" style="1" customWidth="1"/>
    <col min="4843" max="4843" width="17.85546875" style="1" customWidth="1"/>
    <col min="4844" max="4844" width="1.85546875" style="1" customWidth="1"/>
    <col min="4845" max="4848" width="3.28515625" style="1" customWidth="1"/>
    <col min="4849" max="4849" width="1.85546875" style="1" customWidth="1"/>
    <col min="4850" max="4850" width="12.42578125" style="1" customWidth="1"/>
    <col min="4851" max="4851" width="1.85546875" style="1" customWidth="1"/>
    <col min="4852" max="4854" width="3" style="1" customWidth="1"/>
    <col min="4855" max="4855" width="4.42578125" style="1" customWidth="1"/>
    <col min="4856" max="4857" width="3" style="1" customWidth="1"/>
    <col min="4858" max="4863" width="3.28515625" style="1" customWidth="1"/>
    <col min="4864" max="4865" width="9.140625" style="1" customWidth="1"/>
    <col min="4866" max="4869" width="3.28515625" style="1" customWidth="1"/>
    <col min="4870" max="4870" width="4.140625" style="1" customWidth="1"/>
    <col min="4871" max="5083" width="10.28515625" style="1"/>
    <col min="5084" max="5092" width="9.140625" style="1" customWidth="1"/>
    <col min="5093" max="5093" width="1" style="1" customWidth="1"/>
    <col min="5094" max="5097" width="3.28515625" style="1" customWidth="1"/>
    <col min="5098" max="5098" width="1.85546875" style="1" customWidth="1"/>
    <col min="5099" max="5099" width="17.85546875" style="1" customWidth="1"/>
    <col min="5100" max="5100" width="1.85546875" style="1" customWidth="1"/>
    <col min="5101" max="5104" width="3.28515625" style="1" customWidth="1"/>
    <col min="5105" max="5105" width="1.85546875" style="1" customWidth="1"/>
    <col min="5106" max="5106" width="12.42578125" style="1" customWidth="1"/>
    <col min="5107" max="5107" width="1.85546875" style="1" customWidth="1"/>
    <col min="5108" max="5110" width="3" style="1" customWidth="1"/>
    <col min="5111" max="5111" width="4.42578125" style="1" customWidth="1"/>
    <col min="5112" max="5113" width="3" style="1" customWidth="1"/>
    <col min="5114" max="5119" width="3.28515625" style="1" customWidth="1"/>
    <col min="5120" max="5121" width="9.140625" style="1" customWidth="1"/>
    <col min="5122" max="5125" width="3.28515625" style="1" customWidth="1"/>
    <col min="5126" max="5126" width="4.140625" style="1" customWidth="1"/>
    <col min="5127" max="5339" width="10.28515625" style="1"/>
    <col min="5340" max="5348" width="9.140625" style="1" customWidth="1"/>
    <col min="5349" max="5349" width="1" style="1" customWidth="1"/>
    <col min="5350" max="5353" width="3.28515625" style="1" customWidth="1"/>
    <col min="5354" max="5354" width="1.85546875" style="1" customWidth="1"/>
    <col min="5355" max="5355" width="17.85546875" style="1" customWidth="1"/>
    <col min="5356" max="5356" width="1.85546875" style="1" customWidth="1"/>
    <col min="5357" max="5360" width="3.28515625" style="1" customWidth="1"/>
    <col min="5361" max="5361" width="1.85546875" style="1" customWidth="1"/>
    <col min="5362" max="5362" width="12.42578125" style="1" customWidth="1"/>
    <col min="5363" max="5363" width="1.85546875" style="1" customWidth="1"/>
    <col min="5364" max="5366" width="3" style="1" customWidth="1"/>
    <col min="5367" max="5367" width="4.42578125" style="1" customWidth="1"/>
    <col min="5368" max="5369" width="3" style="1" customWidth="1"/>
    <col min="5370" max="5375" width="3.28515625" style="1" customWidth="1"/>
    <col min="5376" max="5377" width="9.140625" style="1" customWidth="1"/>
    <col min="5378" max="5381" width="3.28515625" style="1" customWidth="1"/>
    <col min="5382" max="5382" width="4.140625" style="1" customWidth="1"/>
    <col min="5383" max="5595" width="10.28515625" style="1"/>
    <col min="5596" max="5604" width="9.140625" style="1" customWidth="1"/>
    <col min="5605" max="5605" width="1" style="1" customWidth="1"/>
    <col min="5606" max="5609" width="3.28515625" style="1" customWidth="1"/>
    <col min="5610" max="5610" width="1.85546875" style="1" customWidth="1"/>
    <col min="5611" max="5611" width="17.85546875" style="1" customWidth="1"/>
    <col min="5612" max="5612" width="1.85546875" style="1" customWidth="1"/>
    <col min="5613" max="5616" width="3.28515625" style="1" customWidth="1"/>
    <col min="5617" max="5617" width="1.85546875" style="1" customWidth="1"/>
    <col min="5618" max="5618" width="12.42578125" style="1" customWidth="1"/>
    <col min="5619" max="5619" width="1.85546875" style="1" customWidth="1"/>
    <col min="5620" max="5622" width="3" style="1" customWidth="1"/>
    <col min="5623" max="5623" width="4.42578125" style="1" customWidth="1"/>
    <col min="5624" max="5625" width="3" style="1" customWidth="1"/>
    <col min="5626" max="5631" width="3.28515625" style="1" customWidth="1"/>
    <col min="5632" max="5633" width="9.140625" style="1" customWidth="1"/>
    <col min="5634" max="5637" width="3.28515625" style="1" customWidth="1"/>
    <col min="5638" max="5638" width="4.140625" style="1" customWidth="1"/>
    <col min="5639" max="5851" width="10.28515625" style="1"/>
    <col min="5852" max="5860" width="9.140625" style="1" customWidth="1"/>
    <col min="5861" max="5861" width="1" style="1" customWidth="1"/>
    <col min="5862" max="5865" width="3.28515625" style="1" customWidth="1"/>
    <col min="5866" max="5866" width="1.85546875" style="1" customWidth="1"/>
    <col min="5867" max="5867" width="17.85546875" style="1" customWidth="1"/>
    <col min="5868" max="5868" width="1.85546875" style="1" customWidth="1"/>
    <col min="5869" max="5872" width="3.28515625" style="1" customWidth="1"/>
    <col min="5873" max="5873" width="1.85546875" style="1" customWidth="1"/>
    <col min="5874" max="5874" width="12.42578125" style="1" customWidth="1"/>
    <col min="5875" max="5875" width="1.85546875" style="1" customWidth="1"/>
    <col min="5876" max="5878" width="3" style="1" customWidth="1"/>
    <col min="5879" max="5879" width="4.42578125" style="1" customWidth="1"/>
    <col min="5880" max="5881" width="3" style="1" customWidth="1"/>
    <col min="5882" max="5887" width="3.28515625" style="1" customWidth="1"/>
    <col min="5888" max="5889" width="9.140625" style="1" customWidth="1"/>
    <col min="5890" max="5893" width="3.28515625" style="1" customWidth="1"/>
    <col min="5894" max="5894" width="4.140625" style="1" customWidth="1"/>
    <col min="5895" max="6107" width="10.28515625" style="1"/>
    <col min="6108" max="6116" width="9.140625" style="1" customWidth="1"/>
    <col min="6117" max="6117" width="1" style="1" customWidth="1"/>
    <col min="6118" max="6121" width="3.28515625" style="1" customWidth="1"/>
    <col min="6122" max="6122" width="1.85546875" style="1" customWidth="1"/>
    <col min="6123" max="6123" width="17.85546875" style="1" customWidth="1"/>
    <col min="6124" max="6124" width="1.85546875" style="1" customWidth="1"/>
    <col min="6125" max="6128" width="3.28515625" style="1" customWidth="1"/>
    <col min="6129" max="6129" width="1.85546875" style="1" customWidth="1"/>
    <col min="6130" max="6130" width="12.42578125" style="1" customWidth="1"/>
    <col min="6131" max="6131" width="1.85546875" style="1" customWidth="1"/>
    <col min="6132" max="6134" width="3" style="1" customWidth="1"/>
    <col min="6135" max="6135" width="4.42578125" style="1" customWidth="1"/>
    <col min="6136" max="6137" width="3" style="1" customWidth="1"/>
    <col min="6138" max="6143" width="3.28515625" style="1" customWidth="1"/>
    <col min="6144" max="6145" width="9.140625" style="1" customWidth="1"/>
    <col min="6146" max="6149" width="3.28515625" style="1" customWidth="1"/>
    <col min="6150" max="6150" width="4.140625" style="1" customWidth="1"/>
    <col min="6151" max="6363" width="10.28515625" style="1"/>
    <col min="6364" max="6372" width="9.140625" style="1" customWidth="1"/>
    <col min="6373" max="6373" width="1" style="1" customWidth="1"/>
    <col min="6374" max="6377" width="3.28515625" style="1" customWidth="1"/>
    <col min="6378" max="6378" width="1.85546875" style="1" customWidth="1"/>
    <col min="6379" max="6379" width="17.85546875" style="1" customWidth="1"/>
    <col min="6380" max="6380" width="1.85546875" style="1" customWidth="1"/>
    <col min="6381" max="6384" width="3.28515625" style="1" customWidth="1"/>
    <col min="6385" max="6385" width="1.85546875" style="1" customWidth="1"/>
    <col min="6386" max="6386" width="12.42578125" style="1" customWidth="1"/>
    <col min="6387" max="6387" width="1.85546875" style="1" customWidth="1"/>
    <col min="6388" max="6390" width="3" style="1" customWidth="1"/>
    <col min="6391" max="6391" width="4.42578125" style="1" customWidth="1"/>
    <col min="6392" max="6393" width="3" style="1" customWidth="1"/>
    <col min="6394" max="6399" width="3.28515625" style="1" customWidth="1"/>
    <col min="6400" max="6401" width="9.140625" style="1" customWidth="1"/>
    <col min="6402" max="6405" width="3.28515625" style="1" customWidth="1"/>
    <col min="6406" max="6406" width="4.140625" style="1" customWidth="1"/>
    <col min="6407" max="6619" width="10.28515625" style="1"/>
    <col min="6620" max="6628" width="9.140625" style="1" customWidth="1"/>
    <col min="6629" max="6629" width="1" style="1" customWidth="1"/>
    <col min="6630" max="6633" width="3.28515625" style="1" customWidth="1"/>
    <col min="6634" max="6634" width="1.85546875" style="1" customWidth="1"/>
    <col min="6635" max="6635" width="17.85546875" style="1" customWidth="1"/>
    <col min="6636" max="6636" width="1.85546875" style="1" customWidth="1"/>
    <col min="6637" max="6640" width="3.28515625" style="1" customWidth="1"/>
    <col min="6641" max="6641" width="1.85546875" style="1" customWidth="1"/>
    <col min="6642" max="6642" width="12.42578125" style="1" customWidth="1"/>
    <col min="6643" max="6643" width="1.85546875" style="1" customWidth="1"/>
    <col min="6644" max="6646" width="3" style="1" customWidth="1"/>
    <col min="6647" max="6647" width="4.42578125" style="1" customWidth="1"/>
    <col min="6648" max="6649" width="3" style="1" customWidth="1"/>
    <col min="6650" max="6655" width="3.28515625" style="1" customWidth="1"/>
    <col min="6656" max="6657" width="9.140625" style="1" customWidth="1"/>
    <col min="6658" max="6661" width="3.28515625" style="1" customWidth="1"/>
    <col min="6662" max="6662" width="4.140625" style="1" customWidth="1"/>
    <col min="6663" max="6875" width="10.28515625" style="1"/>
    <col min="6876" max="6884" width="9.140625" style="1" customWidth="1"/>
    <col min="6885" max="6885" width="1" style="1" customWidth="1"/>
    <col min="6886" max="6889" width="3.28515625" style="1" customWidth="1"/>
    <col min="6890" max="6890" width="1.85546875" style="1" customWidth="1"/>
    <col min="6891" max="6891" width="17.85546875" style="1" customWidth="1"/>
    <col min="6892" max="6892" width="1.85546875" style="1" customWidth="1"/>
    <col min="6893" max="6896" width="3.28515625" style="1" customWidth="1"/>
    <col min="6897" max="6897" width="1.85546875" style="1" customWidth="1"/>
    <col min="6898" max="6898" width="12.42578125" style="1" customWidth="1"/>
    <col min="6899" max="6899" width="1.85546875" style="1" customWidth="1"/>
    <col min="6900" max="6902" width="3" style="1" customWidth="1"/>
    <col min="6903" max="6903" width="4.42578125" style="1" customWidth="1"/>
    <col min="6904" max="6905" width="3" style="1" customWidth="1"/>
    <col min="6906" max="6911" width="3.28515625" style="1" customWidth="1"/>
    <col min="6912" max="6913" width="9.140625" style="1" customWidth="1"/>
    <col min="6914" max="6917" width="3.28515625" style="1" customWidth="1"/>
    <col min="6918" max="6918" width="4.140625" style="1" customWidth="1"/>
    <col min="6919" max="7131" width="10.28515625" style="1"/>
    <col min="7132" max="7140" width="9.140625" style="1" customWidth="1"/>
    <col min="7141" max="7141" width="1" style="1" customWidth="1"/>
    <col min="7142" max="7145" width="3.28515625" style="1" customWidth="1"/>
    <col min="7146" max="7146" width="1.85546875" style="1" customWidth="1"/>
    <col min="7147" max="7147" width="17.85546875" style="1" customWidth="1"/>
    <col min="7148" max="7148" width="1.85546875" style="1" customWidth="1"/>
    <col min="7149" max="7152" width="3.28515625" style="1" customWidth="1"/>
    <col min="7153" max="7153" width="1.85546875" style="1" customWidth="1"/>
    <col min="7154" max="7154" width="12.42578125" style="1" customWidth="1"/>
    <col min="7155" max="7155" width="1.85546875" style="1" customWidth="1"/>
    <col min="7156" max="7158" width="3" style="1" customWidth="1"/>
    <col min="7159" max="7159" width="4.42578125" style="1" customWidth="1"/>
    <col min="7160" max="7161" width="3" style="1" customWidth="1"/>
    <col min="7162" max="7167" width="3.28515625" style="1" customWidth="1"/>
    <col min="7168" max="7169" width="9.140625" style="1" customWidth="1"/>
    <col min="7170" max="7173" width="3.28515625" style="1" customWidth="1"/>
    <col min="7174" max="7174" width="4.140625" style="1" customWidth="1"/>
    <col min="7175" max="7387" width="10.28515625" style="1"/>
    <col min="7388" max="7396" width="9.140625" style="1" customWidth="1"/>
    <col min="7397" max="7397" width="1" style="1" customWidth="1"/>
    <col min="7398" max="7401" width="3.28515625" style="1" customWidth="1"/>
    <col min="7402" max="7402" width="1.85546875" style="1" customWidth="1"/>
    <col min="7403" max="7403" width="17.85546875" style="1" customWidth="1"/>
    <col min="7404" max="7404" width="1.85546875" style="1" customWidth="1"/>
    <col min="7405" max="7408" width="3.28515625" style="1" customWidth="1"/>
    <col min="7409" max="7409" width="1.85546875" style="1" customWidth="1"/>
    <col min="7410" max="7410" width="12.42578125" style="1" customWidth="1"/>
    <col min="7411" max="7411" width="1.85546875" style="1" customWidth="1"/>
    <col min="7412" max="7414" width="3" style="1" customWidth="1"/>
    <col min="7415" max="7415" width="4.42578125" style="1" customWidth="1"/>
    <col min="7416" max="7417" width="3" style="1" customWidth="1"/>
    <col min="7418" max="7423" width="3.28515625" style="1" customWidth="1"/>
    <col min="7424" max="7425" width="9.140625" style="1" customWidth="1"/>
    <col min="7426" max="7429" width="3.28515625" style="1" customWidth="1"/>
    <col min="7430" max="7430" width="4.140625" style="1" customWidth="1"/>
    <col min="7431" max="7643" width="10.28515625" style="1"/>
    <col min="7644" max="7652" width="9.140625" style="1" customWidth="1"/>
    <col min="7653" max="7653" width="1" style="1" customWidth="1"/>
    <col min="7654" max="7657" width="3.28515625" style="1" customWidth="1"/>
    <col min="7658" max="7658" width="1.85546875" style="1" customWidth="1"/>
    <col min="7659" max="7659" width="17.85546875" style="1" customWidth="1"/>
    <col min="7660" max="7660" width="1.85546875" style="1" customWidth="1"/>
    <col min="7661" max="7664" width="3.28515625" style="1" customWidth="1"/>
    <col min="7665" max="7665" width="1.85546875" style="1" customWidth="1"/>
    <col min="7666" max="7666" width="12.42578125" style="1" customWidth="1"/>
    <col min="7667" max="7667" width="1.85546875" style="1" customWidth="1"/>
    <col min="7668" max="7670" width="3" style="1" customWidth="1"/>
    <col min="7671" max="7671" width="4.42578125" style="1" customWidth="1"/>
    <col min="7672" max="7673" width="3" style="1" customWidth="1"/>
    <col min="7674" max="7679" width="3.28515625" style="1" customWidth="1"/>
    <col min="7680" max="7681" width="9.140625" style="1" customWidth="1"/>
    <col min="7682" max="7685" width="3.28515625" style="1" customWidth="1"/>
    <col min="7686" max="7686" width="4.140625" style="1" customWidth="1"/>
    <col min="7687" max="7899" width="10.28515625" style="1"/>
    <col min="7900" max="7908" width="9.140625" style="1" customWidth="1"/>
    <col min="7909" max="7909" width="1" style="1" customWidth="1"/>
    <col min="7910" max="7913" width="3.28515625" style="1" customWidth="1"/>
    <col min="7914" max="7914" width="1.85546875" style="1" customWidth="1"/>
    <col min="7915" max="7915" width="17.85546875" style="1" customWidth="1"/>
    <col min="7916" max="7916" width="1.85546875" style="1" customWidth="1"/>
    <col min="7917" max="7920" width="3.28515625" style="1" customWidth="1"/>
    <col min="7921" max="7921" width="1.85546875" style="1" customWidth="1"/>
    <col min="7922" max="7922" width="12.42578125" style="1" customWidth="1"/>
    <col min="7923" max="7923" width="1.85546875" style="1" customWidth="1"/>
    <col min="7924" max="7926" width="3" style="1" customWidth="1"/>
    <col min="7927" max="7927" width="4.42578125" style="1" customWidth="1"/>
    <col min="7928" max="7929" width="3" style="1" customWidth="1"/>
    <col min="7930" max="7935" width="3.28515625" style="1" customWidth="1"/>
    <col min="7936" max="7937" width="9.140625" style="1" customWidth="1"/>
    <col min="7938" max="7941" width="3.28515625" style="1" customWidth="1"/>
    <col min="7942" max="7942" width="4.140625" style="1" customWidth="1"/>
    <col min="7943" max="8155" width="10.28515625" style="1"/>
    <col min="8156" max="8164" width="9.140625" style="1" customWidth="1"/>
    <col min="8165" max="8165" width="1" style="1" customWidth="1"/>
    <col min="8166" max="8169" width="3.28515625" style="1" customWidth="1"/>
    <col min="8170" max="8170" width="1.85546875" style="1" customWidth="1"/>
    <col min="8171" max="8171" width="17.85546875" style="1" customWidth="1"/>
    <col min="8172" max="8172" width="1.85546875" style="1" customWidth="1"/>
    <col min="8173" max="8176" width="3.28515625" style="1" customWidth="1"/>
    <col min="8177" max="8177" width="1.85546875" style="1" customWidth="1"/>
    <col min="8178" max="8178" width="12.42578125" style="1" customWidth="1"/>
    <col min="8179" max="8179" width="1.85546875" style="1" customWidth="1"/>
    <col min="8180" max="8182" width="3" style="1" customWidth="1"/>
    <col min="8183" max="8183" width="4.42578125" style="1" customWidth="1"/>
    <col min="8184" max="8185" width="3" style="1" customWidth="1"/>
    <col min="8186" max="8191" width="3.28515625" style="1" customWidth="1"/>
    <col min="8192" max="8193" width="9.140625" style="1" customWidth="1"/>
    <col min="8194" max="8197" width="3.28515625" style="1" customWidth="1"/>
    <col min="8198" max="8198" width="4.140625" style="1" customWidth="1"/>
    <col min="8199" max="8411" width="10.28515625" style="1"/>
    <col min="8412" max="8420" width="9.140625" style="1" customWidth="1"/>
    <col min="8421" max="8421" width="1" style="1" customWidth="1"/>
    <col min="8422" max="8425" width="3.28515625" style="1" customWidth="1"/>
    <col min="8426" max="8426" width="1.85546875" style="1" customWidth="1"/>
    <col min="8427" max="8427" width="17.85546875" style="1" customWidth="1"/>
    <col min="8428" max="8428" width="1.85546875" style="1" customWidth="1"/>
    <col min="8429" max="8432" width="3.28515625" style="1" customWidth="1"/>
    <col min="8433" max="8433" width="1.85546875" style="1" customWidth="1"/>
    <col min="8434" max="8434" width="12.42578125" style="1" customWidth="1"/>
    <col min="8435" max="8435" width="1.85546875" style="1" customWidth="1"/>
    <col min="8436" max="8438" width="3" style="1" customWidth="1"/>
    <col min="8439" max="8439" width="4.42578125" style="1" customWidth="1"/>
    <col min="8440" max="8441" width="3" style="1" customWidth="1"/>
    <col min="8442" max="8447" width="3.28515625" style="1" customWidth="1"/>
    <col min="8448" max="8449" width="9.140625" style="1" customWidth="1"/>
    <col min="8450" max="8453" width="3.28515625" style="1" customWidth="1"/>
    <col min="8454" max="8454" width="4.140625" style="1" customWidth="1"/>
    <col min="8455" max="8667" width="10.28515625" style="1"/>
    <col min="8668" max="8676" width="9.140625" style="1" customWidth="1"/>
    <col min="8677" max="8677" width="1" style="1" customWidth="1"/>
    <col min="8678" max="8681" width="3.28515625" style="1" customWidth="1"/>
    <col min="8682" max="8682" width="1.85546875" style="1" customWidth="1"/>
    <col min="8683" max="8683" width="17.85546875" style="1" customWidth="1"/>
    <col min="8684" max="8684" width="1.85546875" style="1" customWidth="1"/>
    <col min="8685" max="8688" width="3.28515625" style="1" customWidth="1"/>
    <col min="8689" max="8689" width="1.85546875" style="1" customWidth="1"/>
    <col min="8690" max="8690" width="12.42578125" style="1" customWidth="1"/>
    <col min="8691" max="8691" width="1.85546875" style="1" customWidth="1"/>
    <col min="8692" max="8694" width="3" style="1" customWidth="1"/>
    <col min="8695" max="8695" width="4.42578125" style="1" customWidth="1"/>
    <col min="8696" max="8697" width="3" style="1" customWidth="1"/>
    <col min="8698" max="8703" width="3.28515625" style="1" customWidth="1"/>
    <col min="8704" max="8705" width="9.140625" style="1" customWidth="1"/>
    <col min="8706" max="8709" width="3.28515625" style="1" customWidth="1"/>
    <col min="8710" max="8710" width="4.140625" style="1" customWidth="1"/>
    <col min="8711" max="8923" width="10.28515625" style="1"/>
    <col min="8924" max="8932" width="9.140625" style="1" customWidth="1"/>
    <col min="8933" max="8933" width="1" style="1" customWidth="1"/>
    <col min="8934" max="8937" width="3.28515625" style="1" customWidth="1"/>
    <col min="8938" max="8938" width="1.85546875" style="1" customWidth="1"/>
    <col min="8939" max="8939" width="17.85546875" style="1" customWidth="1"/>
    <col min="8940" max="8940" width="1.85546875" style="1" customWidth="1"/>
    <col min="8941" max="8944" width="3.28515625" style="1" customWidth="1"/>
    <col min="8945" max="8945" width="1.85546875" style="1" customWidth="1"/>
    <col min="8946" max="8946" width="12.42578125" style="1" customWidth="1"/>
    <col min="8947" max="8947" width="1.85546875" style="1" customWidth="1"/>
    <col min="8948" max="8950" width="3" style="1" customWidth="1"/>
    <col min="8951" max="8951" width="4.42578125" style="1" customWidth="1"/>
    <col min="8952" max="8953" width="3" style="1" customWidth="1"/>
    <col min="8954" max="8959" width="3.28515625" style="1" customWidth="1"/>
    <col min="8960" max="8961" width="9.140625" style="1" customWidth="1"/>
    <col min="8962" max="8965" width="3.28515625" style="1" customWidth="1"/>
    <col min="8966" max="8966" width="4.140625" style="1" customWidth="1"/>
    <col min="8967" max="9179" width="10.28515625" style="1"/>
    <col min="9180" max="9188" width="9.140625" style="1" customWidth="1"/>
    <col min="9189" max="9189" width="1" style="1" customWidth="1"/>
    <col min="9190" max="9193" width="3.28515625" style="1" customWidth="1"/>
    <col min="9194" max="9194" width="1.85546875" style="1" customWidth="1"/>
    <col min="9195" max="9195" width="17.85546875" style="1" customWidth="1"/>
    <col min="9196" max="9196" width="1.85546875" style="1" customWidth="1"/>
    <col min="9197" max="9200" width="3.28515625" style="1" customWidth="1"/>
    <col min="9201" max="9201" width="1.85546875" style="1" customWidth="1"/>
    <col min="9202" max="9202" width="12.42578125" style="1" customWidth="1"/>
    <col min="9203" max="9203" width="1.85546875" style="1" customWidth="1"/>
    <col min="9204" max="9206" width="3" style="1" customWidth="1"/>
    <col min="9207" max="9207" width="4.42578125" style="1" customWidth="1"/>
    <col min="9208" max="9209" width="3" style="1" customWidth="1"/>
    <col min="9210" max="9215" width="3.28515625" style="1" customWidth="1"/>
    <col min="9216" max="9217" width="9.140625" style="1" customWidth="1"/>
    <col min="9218" max="9221" width="3.28515625" style="1" customWidth="1"/>
    <col min="9222" max="9222" width="4.140625" style="1" customWidth="1"/>
    <col min="9223" max="9435" width="10.28515625" style="1"/>
    <col min="9436" max="9444" width="9.140625" style="1" customWidth="1"/>
    <col min="9445" max="9445" width="1" style="1" customWidth="1"/>
    <col min="9446" max="9449" width="3.28515625" style="1" customWidth="1"/>
    <col min="9450" max="9450" width="1.85546875" style="1" customWidth="1"/>
    <col min="9451" max="9451" width="17.85546875" style="1" customWidth="1"/>
    <col min="9452" max="9452" width="1.85546875" style="1" customWidth="1"/>
    <col min="9453" max="9456" width="3.28515625" style="1" customWidth="1"/>
    <col min="9457" max="9457" width="1.85546875" style="1" customWidth="1"/>
    <col min="9458" max="9458" width="12.42578125" style="1" customWidth="1"/>
    <col min="9459" max="9459" width="1.85546875" style="1" customWidth="1"/>
    <col min="9460" max="9462" width="3" style="1" customWidth="1"/>
    <col min="9463" max="9463" width="4.42578125" style="1" customWidth="1"/>
    <col min="9464" max="9465" width="3" style="1" customWidth="1"/>
    <col min="9466" max="9471" width="3.28515625" style="1" customWidth="1"/>
    <col min="9472" max="9473" width="9.140625" style="1" customWidth="1"/>
    <col min="9474" max="9477" width="3.28515625" style="1" customWidth="1"/>
    <col min="9478" max="9478" width="4.140625" style="1" customWidth="1"/>
    <col min="9479" max="9691" width="10.28515625" style="1"/>
    <col min="9692" max="9700" width="9.140625" style="1" customWidth="1"/>
    <col min="9701" max="9701" width="1" style="1" customWidth="1"/>
    <col min="9702" max="9705" width="3.28515625" style="1" customWidth="1"/>
    <col min="9706" max="9706" width="1.85546875" style="1" customWidth="1"/>
    <col min="9707" max="9707" width="17.85546875" style="1" customWidth="1"/>
    <col min="9708" max="9708" width="1.85546875" style="1" customWidth="1"/>
    <col min="9709" max="9712" width="3.28515625" style="1" customWidth="1"/>
    <col min="9713" max="9713" width="1.85546875" style="1" customWidth="1"/>
    <col min="9714" max="9714" width="12.42578125" style="1" customWidth="1"/>
    <col min="9715" max="9715" width="1.85546875" style="1" customWidth="1"/>
    <col min="9716" max="9718" width="3" style="1" customWidth="1"/>
    <col min="9719" max="9719" width="4.42578125" style="1" customWidth="1"/>
    <col min="9720" max="9721" width="3" style="1" customWidth="1"/>
    <col min="9722" max="9727" width="3.28515625" style="1" customWidth="1"/>
    <col min="9728" max="9729" width="9.140625" style="1" customWidth="1"/>
    <col min="9730" max="9733" width="3.28515625" style="1" customWidth="1"/>
    <col min="9734" max="9734" width="4.140625" style="1" customWidth="1"/>
    <col min="9735" max="9947" width="10.28515625" style="1"/>
    <col min="9948" max="9956" width="9.140625" style="1" customWidth="1"/>
    <col min="9957" max="9957" width="1" style="1" customWidth="1"/>
    <col min="9958" max="9961" width="3.28515625" style="1" customWidth="1"/>
    <col min="9962" max="9962" width="1.85546875" style="1" customWidth="1"/>
    <col min="9963" max="9963" width="17.85546875" style="1" customWidth="1"/>
    <col min="9964" max="9964" width="1.85546875" style="1" customWidth="1"/>
    <col min="9965" max="9968" width="3.28515625" style="1" customWidth="1"/>
    <col min="9969" max="9969" width="1.85546875" style="1" customWidth="1"/>
    <col min="9970" max="9970" width="12.42578125" style="1" customWidth="1"/>
    <col min="9971" max="9971" width="1.85546875" style="1" customWidth="1"/>
    <col min="9972" max="9974" width="3" style="1" customWidth="1"/>
    <col min="9975" max="9975" width="4.42578125" style="1" customWidth="1"/>
    <col min="9976" max="9977" width="3" style="1" customWidth="1"/>
    <col min="9978" max="9983" width="3.28515625" style="1" customWidth="1"/>
    <col min="9984" max="9985" width="9.140625" style="1" customWidth="1"/>
    <col min="9986" max="9989" width="3.28515625" style="1" customWidth="1"/>
    <col min="9990" max="9990" width="4.140625" style="1" customWidth="1"/>
    <col min="9991" max="10203" width="10.28515625" style="1"/>
    <col min="10204" max="10212" width="9.140625" style="1" customWidth="1"/>
    <col min="10213" max="10213" width="1" style="1" customWidth="1"/>
    <col min="10214" max="10217" width="3.28515625" style="1" customWidth="1"/>
    <col min="10218" max="10218" width="1.85546875" style="1" customWidth="1"/>
    <col min="10219" max="10219" width="17.85546875" style="1" customWidth="1"/>
    <col min="10220" max="10220" width="1.85546875" style="1" customWidth="1"/>
    <col min="10221" max="10224" width="3.28515625" style="1" customWidth="1"/>
    <col min="10225" max="10225" width="1.85546875" style="1" customWidth="1"/>
    <col min="10226" max="10226" width="12.42578125" style="1" customWidth="1"/>
    <col min="10227" max="10227" width="1.85546875" style="1" customWidth="1"/>
    <col min="10228" max="10230" width="3" style="1" customWidth="1"/>
    <col min="10231" max="10231" width="4.42578125" style="1" customWidth="1"/>
    <col min="10232" max="10233" width="3" style="1" customWidth="1"/>
    <col min="10234" max="10239" width="3.28515625" style="1" customWidth="1"/>
    <col min="10240" max="10241" width="9.140625" style="1" customWidth="1"/>
    <col min="10242" max="10245" width="3.28515625" style="1" customWidth="1"/>
    <col min="10246" max="10246" width="4.140625" style="1" customWidth="1"/>
    <col min="10247" max="10459" width="10.28515625" style="1"/>
    <col min="10460" max="10468" width="9.140625" style="1" customWidth="1"/>
    <col min="10469" max="10469" width="1" style="1" customWidth="1"/>
    <col min="10470" max="10473" width="3.28515625" style="1" customWidth="1"/>
    <col min="10474" max="10474" width="1.85546875" style="1" customWidth="1"/>
    <col min="10475" max="10475" width="17.85546875" style="1" customWidth="1"/>
    <col min="10476" max="10476" width="1.85546875" style="1" customWidth="1"/>
    <col min="10477" max="10480" width="3.28515625" style="1" customWidth="1"/>
    <col min="10481" max="10481" width="1.85546875" style="1" customWidth="1"/>
    <col min="10482" max="10482" width="12.42578125" style="1" customWidth="1"/>
    <col min="10483" max="10483" width="1.85546875" style="1" customWidth="1"/>
    <col min="10484" max="10486" width="3" style="1" customWidth="1"/>
    <col min="10487" max="10487" width="4.42578125" style="1" customWidth="1"/>
    <col min="10488" max="10489" width="3" style="1" customWidth="1"/>
    <col min="10490" max="10495" width="3.28515625" style="1" customWidth="1"/>
    <col min="10496" max="10497" width="9.140625" style="1" customWidth="1"/>
    <col min="10498" max="10501" width="3.28515625" style="1" customWidth="1"/>
    <col min="10502" max="10502" width="4.140625" style="1" customWidth="1"/>
    <col min="10503" max="10715" width="10.28515625" style="1"/>
    <col min="10716" max="10724" width="9.140625" style="1" customWidth="1"/>
    <col min="10725" max="10725" width="1" style="1" customWidth="1"/>
    <col min="10726" max="10729" width="3.28515625" style="1" customWidth="1"/>
    <col min="10730" max="10730" width="1.85546875" style="1" customWidth="1"/>
    <col min="10731" max="10731" width="17.85546875" style="1" customWidth="1"/>
    <col min="10732" max="10732" width="1.85546875" style="1" customWidth="1"/>
    <col min="10733" max="10736" width="3.28515625" style="1" customWidth="1"/>
    <col min="10737" max="10737" width="1.85546875" style="1" customWidth="1"/>
    <col min="10738" max="10738" width="12.42578125" style="1" customWidth="1"/>
    <col min="10739" max="10739" width="1.85546875" style="1" customWidth="1"/>
    <col min="10740" max="10742" width="3" style="1" customWidth="1"/>
    <col min="10743" max="10743" width="4.42578125" style="1" customWidth="1"/>
    <col min="10744" max="10745" width="3" style="1" customWidth="1"/>
    <col min="10746" max="10751" width="3.28515625" style="1" customWidth="1"/>
    <col min="10752" max="10753" width="9.140625" style="1" customWidth="1"/>
    <col min="10754" max="10757" width="3.28515625" style="1" customWidth="1"/>
    <col min="10758" max="10758" width="4.140625" style="1" customWidth="1"/>
    <col min="10759" max="10971" width="10.28515625" style="1"/>
    <col min="10972" max="10980" width="9.140625" style="1" customWidth="1"/>
    <col min="10981" max="10981" width="1" style="1" customWidth="1"/>
    <col min="10982" max="10985" width="3.28515625" style="1" customWidth="1"/>
    <col min="10986" max="10986" width="1.85546875" style="1" customWidth="1"/>
    <col min="10987" max="10987" width="17.85546875" style="1" customWidth="1"/>
    <col min="10988" max="10988" width="1.85546875" style="1" customWidth="1"/>
    <col min="10989" max="10992" width="3.28515625" style="1" customWidth="1"/>
    <col min="10993" max="10993" width="1.85546875" style="1" customWidth="1"/>
    <col min="10994" max="10994" width="12.42578125" style="1" customWidth="1"/>
    <col min="10995" max="10995" width="1.85546875" style="1" customWidth="1"/>
    <col min="10996" max="10998" width="3" style="1" customWidth="1"/>
    <col min="10999" max="10999" width="4.42578125" style="1" customWidth="1"/>
    <col min="11000" max="11001" width="3" style="1" customWidth="1"/>
    <col min="11002" max="11007" width="3.28515625" style="1" customWidth="1"/>
    <col min="11008" max="11009" width="9.140625" style="1" customWidth="1"/>
    <col min="11010" max="11013" width="3.28515625" style="1" customWidth="1"/>
    <col min="11014" max="11014" width="4.140625" style="1" customWidth="1"/>
    <col min="11015" max="11227" width="10.28515625" style="1"/>
    <col min="11228" max="11236" width="9.140625" style="1" customWidth="1"/>
    <col min="11237" max="11237" width="1" style="1" customWidth="1"/>
    <col min="11238" max="11241" width="3.28515625" style="1" customWidth="1"/>
    <col min="11242" max="11242" width="1.85546875" style="1" customWidth="1"/>
    <col min="11243" max="11243" width="17.85546875" style="1" customWidth="1"/>
    <col min="11244" max="11244" width="1.85546875" style="1" customWidth="1"/>
    <col min="11245" max="11248" width="3.28515625" style="1" customWidth="1"/>
    <col min="11249" max="11249" width="1.85546875" style="1" customWidth="1"/>
    <col min="11250" max="11250" width="12.42578125" style="1" customWidth="1"/>
    <col min="11251" max="11251" width="1.85546875" style="1" customWidth="1"/>
    <col min="11252" max="11254" width="3" style="1" customWidth="1"/>
    <col min="11255" max="11255" width="4.42578125" style="1" customWidth="1"/>
    <col min="11256" max="11257" width="3" style="1" customWidth="1"/>
    <col min="11258" max="11263" width="3.28515625" style="1" customWidth="1"/>
    <col min="11264" max="11265" width="9.140625" style="1" customWidth="1"/>
    <col min="11266" max="11269" width="3.28515625" style="1" customWidth="1"/>
    <col min="11270" max="11270" width="4.140625" style="1" customWidth="1"/>
    <col min="11271" max="11483" width="10.28515625" style="1"/>
    <col min="11484" max="11492" width="9.140625" style="1" customWidth="1"/>
    <col min="11493" max="11493" width="1" style="1" customWidth="1"/>
    <col min="11494" max="11497" width="3.28515625" style="1" customWidth="1"/>
    <col min="11498" max="11498" width="1.85546875" style="1" customWidth="1"/>
    <col min="11499" max="11499" width="17.85546875" style="1" customWidth="1"/>
    <col min="11500" max="11500" width="1.85546875" style="1" customWidth="1"/>
    <col min="11501" max="11504" width="3.28515625" style="1" customWidth="1"/>
    <col min="11505" max="11505" width="1.85546875" style="1" customWidth="1"/>
    <col min="11506" max="11506" width="12.42578125" style="1" customWidth="1"/>
    <col min="11507" max="11507" width="1.85546875" style="1" customWidth="1"/>
    <col min="11508" max="11510" width="3" style="1" customWidth="1"/>
    <col min="11511" max="11511" width="4.42578125" style="1" customWidth="1"/>
    <col min="11512" max="11513" width="3" style="1" customWidth="1"/>
    <col min="11514" max="11519" width="3.28515625" style="1" customWidth="1"/>
    <col min="11520" max="11521" width="9.140625" style="1" customWidth="1"/>
    <col min="11522" max="11525" width="3.28515625" style="1" customWidth="1"/>
    <col min="11526" max="11526" width="4.140625" style="1" customWidth="1"/>
    <col min="11527" max="11739" width="10.28515625" style="1"/>
    <col min="11740" max="11748" width="9.140625" style="1" customWidth="1"/>
    <col min="11749" max="11749" width="1" style="1" customWidth="1"/>
    <col min="11750" max="11753" width="3.28515625" style="1" customWidth="1"/>
    <col min="11754" max="11754" width="1.85546875" style="1" customWidth="1"/>
    <col min="11755" max="11755" width="17.85546875" style="1" customWidth="1"/>
    <col min="11756" max="11756" width="1.85546875" style="1" customWidth="1"/>
    <col min="11757" max="11760" width="3.28515625" style="1" customWidth="1"/>
    <col min="11761" max="11761" width="1.85546875" style="1" customWidth="1"/>
    <col min="11762" max="11762" width="12.42578125" style="1" customWidth="1"/>
    <col min="11763" max="11763" width="1.85546875" style="1" customWidth="1"/>
    <col min="11764" max="11766" width="3" style="1" customWidth="1"/>
    <col min="11767" max="11767" width="4.42578125" style="1" customWidth="1"/>
    <col min="11768" max="11769" width="3" style="1" customWidth="1"/>
    <col min="11770" max="11775" width="3.28515625" style="1" customWidth="1"/>
    <col min="11776" max="11777" width="9.140625" style="1" customWidth="1"/>
    <col min="11778" max="11781" width="3.28515625" style="1" customWidth="1"/>
    <col min="11782" max="11782" width="4.140625" style="1" customWidth="1"/>
    <col min="11783" max="11995" width="10.28515625" style="1"/>
    <col min="11996" max="12004" width="9.140625" style="1" customWidth="1"/>
    <col min="12005" max="12005" width="1" style="1" customWidth="1"/>
    <col min="12006" max="12009" width="3.28515625" style="1" customWidth="1"/>
    <col min="12010" max="12010" width="1.85546875" style="1" customWidth="1"/>
    <col min="12011" max="12011" width="17.85546875" style="1" customWidth="1"/>
    <col min="12012" max="12012" width="1.85546875" style="1" customWidth="1"/>
    <col min="12013" max="12016" width="3.28515625" style="1" customWidth="1"/>
    <col min="12017" max="12017" width="1.85546875" style="1" customWidth="1"/>
    <col min="12018" max="12018" width="12.42578125" style="1" customWidth="1"/>
    <col min="12019" max="12019" width="1.85546875" style="1" customWidth="1"/>
    <col min="12020" max="12022" width="3" style="1" customWidth="1"/>
    <col min="12023" max="12023" width="4.42578125" style="1" customWidth="1"/>
    <col min="12024" max="12025" width="3" style="1" customWidth="1"/>
    <col min="12026" max="12031" width="3.28515625" style="1" customWidth="1"/>
    <col min="12032" max="12033" width="9.140625" style="1" customWidth="1"/>
    <col min="12034" max="12037" width="3.28515625" style="1" customWidth="1"/>
    <col min="12038" max="12038" width="4.140625" style="1" customWidth="1"/>
    <col min="12039" max="12251" width="10.28515625" style="1"/>
    <col min="12252" max="12260" width="9.140625" style="1" customWidth="1"/>
    <col min="12261" max="12261" width="1" style="1" customWidth="1"/>
    <col min="12262" max="12265" width="3.28515625" style="1" customWidth="1"/>
    <col min="12266" max="12266" width="1.85546875" style="1" customWidth="1"/>
    <col min="12267" max="12267" width="17.85546875" style="1" customWidth="1"/>
    <col min="12268" max="12268" width="1.85546875" style="1" customWidth="1"/>
    <col min="12269" max="12272" width="3.28515625" style="1" customWidth="1"/>
    <col min="12273" max="12273" width="1.85546875" style="1" customWidth="1"/>
    <col min="12274" max="12274" width="12.42578125" style="1" customWidth="1"/>
    <col min="12275" max="12275" width="1.85546875" style="1" customWidth="1"/>
    <col min="12276" max="12278" width="3" style="1" customWidth="1"/>
    <col min="12279" max="12279" width="4.42578125" style="1" customWidth="1"/>
    <col min="12280" max="12281" width="3" style="1" customWidth="1"/>
    <col min="12282" max="12287" width="3.28515625" style="1" customWidth="1"/>
    <col min="12288" max="12289" width="9.140625" style="1" customWidth="1"/>
    <col min="12290" max="12293" width="3.28515625" style="1" customWidth="1"/>
    <col min="12294" max="12294" width="4.140625" style="1" customWidth="1"/>
    <col min="12295" max="12507" width="10.28515625" style="1"/>
    <col min="12508" max="12516" width="9.140625" style="1" customWidth="1"/>
    <col min="12517" max="12517" width="1" style="1" customWidth="1"/>
    <col min="12518" max="12521" width="3.28515625" style="1" customWidth="1"/>
    <col min="12522" max="12522" width="1.85546875" style="1" customWidth="1"/>
    <col min="12523" max="12523" width="17.85546875" style="1" customWidth="1"/>
    <col min="12524" max="12524" width="1.85546875" style="1" customWidth="1"/>
    <col min="12525" max="12528" width="3.28515625" style="1" customWidth="1"/>
    <col min="12529" max="12529" width="1.85546875" style="1" customWidth="1"/>
    <col min="12530" max="12530" width="12.42578125" style="1" customWidth="1"/>
    <col min="12531" max="12531" width="1.85546875" style="1" customWidth="1"/>
    <col min="12532" max="12534" width="3" style="1" customWidth="1"/>
    <col min="12535" max="12535" width="4.42578125" style="1" customWidth="1"/>
    <col min="12536" max="12537" width="3" style="1" customWidth="1"/>
    <col min="12538" max="12543" width="3.28515625" style="1" customWidth="1"/>
    <col min="12544" max="12545" width="9.140625" style="1" customWidth="1"/>
    <col min="12546" max="12549" width="3.28515625" style="1" customWidth="1"/>
    <col min="12550" max="12550" width="4.140625" style="1" customWidth="1"/>
    <col min="12551" max="12763" width="10.28515625" style="1"/>
    <col min="12764" max="12772" width="9.140625" style="1" customWidth="1"/>
    <col min="12773" max="12773" width="1" style="1" customWidth="1"/>
    <col min="12774" max="12777" width="3.28515625" style="1" customWidth="1"/>
    <col min="12778" max="12778" width="1.85546875" style="1" customWidth="1"/>
    <col min="12779" max="12779" width="17.85546875" style="1" customWidth="1"/>
    <col min="12780" max="12780" width="1.85546875" style="1" customWidth="1"/>
    <col min="12781" max="12784" width="3.28515625" style="1" customWidth="1"/>
    <col min="12785" max="12785" width="1.85546875" style="1" customWidth="1"/>
    <col min="12786" max="12786" width="12.42578125" style="1" customWidth="1"/>
    <col min="12787" max="12787" width="1.85546875" style="1" customWidth="1"/>
    <col min="12788" max="12790" width="3" style="1" customWidth="1"/>
    <col min="12791" max="12791" width="4.42578125" style="1" customWidth="1"/>
    <col min="12792" max="12793" width="3" style="1" customWidth="1"/>
    <col min="12794" max="12799" width="3.28515625" style="1" customWidth="1"/>
    <col min="12800" max="12801" width="9.140625" style="1" customWidth="1"/>
    <col min="12802" max="12805" width="3.28515625" style="1" customWidth="1"/>
    <col min="12806" max="12806" width="4.140625" style="1" customWidth="1"/>
    <col min="12807" max="13019" width="10.28515625" style="1"/>
    <col min="13020" max="13028" width="9.140625" style="1" customWidth="1"/>
    <col min="13029" max="13029" width="1" style="1" customWidth="1"/>
    <col min="13030" max="13033" width="3.28515625" style="1" customWidth="1"/>
    <col min="13034" max="13034" width="1.85546875" style="1" customWidth="1"/>
    <col min="13035" max="13035" width="17.85546875" style="1" customWidth="1"/>
    <col min="13036" max="13036" width="1.85546875" style="1" customWidth="1"/>
    <col min="13037" max="13040" width="3.28515625" style="1" customWidth="1"/>
    <col min="13041" max="13041" width="1.85546875" style="1" customWidth="1"/>
    <col min="13042" max="13042" width="12.42578125" style="1" customWidth="1"/>
    <col min="13043" max="13043" width="1.85546875" style="1" customWidth="1"/>
    <col min="13044" max="13046" width="3" style="1" customWidth="1"/>
    <col min="13047" max="13047" width="4.42578125" style="1" customWidth="1"/>
    <col min="13048" max="13049" width="3" style="1" customWidth="1"/>
    <col min="13050" max="13055" width="3.28515625" style="1" customWidth="1"/>
    <col min="13056" max="13057" width="9.140625" style="1" customWidth="1"/>
    <col min="13058" max="13061" width="3.28515625" style="1" customWidth="1"/>
    <col min="13062" max="13062" width="4.140625" style="1" customWidth="1"/>
    <col min="13063" max="13275" width="10.28515625" style="1"/>
    <col min="13276" max="13284" width="9.140625" style="1" customWidth="1"/>
    <col min="13285" max="13285" width="1" style="1" customWidth="1"/>
    <col min="13286" max="13289" width="3.28515625" style="1" customWidth="1"/>
    <col min="13290" max="13290" width="1.85546875" style="1" customWidth="1"/>
    <col min="13291" max="13291" width="17.85546875" style="1" customWidth="1"/>
    <col min="13292" max="13292" width="1.85546875" style="1" customWidth="1"/>
    <col min="13293" max="13296" width="3.28515625" style="1" customWidth="1"/>
    <col min="13297" max="13297" width="1.85546875" style="1" customWidth="1"/>
    <col min="13298" max="13298" width="12.42578125" style="1" customWidth="1"/>
    <col min="13299" max="13299" width="1.85546875" style="1" customWidth="1"/>
    <col min="13300" max="13302" width="3" style="1" customWidth="1"/>
    <col min="13303" max="13303" width="4.42578125" style="1" customWidth="1"/>
    <col min="13304" max="13305" width="3" style="1" customWidth="1"/>
    <col min="13306" max="13311" width="3.28515625" style="1" customWidth="1"/>
    <col min="13312" max="13313" width="9.140625" style="1" customWidth="1"/>
    <col min="13314" max="13317" width="3.28515625" style="1" customWidth="1"/>
    <col min="13318" max="13318" width="4.140625" style="1" customWidth="1"/>
    <col min="13319" max="13531" width="10.28515625" style="1"/>
    <col min="13532" max="13540" width="9.140625" style="1" customWidth="1"/>
    <col min="13541" max="13541" width="1" style="1" customWidth="1"/>
    <col min="13542" max="13545" width="3.28515625" style="1" customWidth="1"/>
    <col min="13546" max="13546" width="1.85546875" style="1" customWidth="1"/>
    <col min="13547" max="13547" width="17.85546875" style="1" customWidth="1"/>
    <col min="13548" max="13548" width="1.85546875" style="1" customWidth="1"/>
    <col min="13549" max="13552" width="3.28515625" style="1" customWidth="1"/>
    <col min="13553" max="13553" width="1.85546875" style="1" customWidth="1"/>
    <col min="13554" max="13554" width="12.42578125" style="1" customWidth="1"/>
    <col min="13555" max="13555" width="1.85546875" style="1" customWidth="1"/>
    <col min="13556" max="13558" width="3" style="1" customWidth="1"/>
    <col min="13559" max="13559" width="4.42578125" style="1" customWidth="1"/>
    <col min="13560" max="13561" width="3" style="1" customWidth="1"/>
    <col min="13562" max="13567" width="3.28515625" style="1" customWidth="1"/>
    <col min="13568" max="13569" width="9.140625" style="1" customWidth="1"/>
    <col min="13570" max="13573" width="3.28515625" style="1" customWidth="1"/>
    <col min="13574" max="13574" width="4.140625" style="1" customWidth="1"/>
    <col min="13575" max="13787" width="10.28515625" style="1"/>
    <col min="13788" max="13796" width="9.140625" style="1" customWidth="1"/>
    <col min="13797" max="13797" width="1" style="1" customWidth="1"/>
    <col min="13798" max="13801" width="3.28515625" style="1" customWidth="1"/>
    <col min="13802" max="13802" width="1.85546875" style="1" customWidth="1"/>
    <col min="13803" max="13803" width="17.85546875" style="1" customWidth="1"/>
    <col min="13804" max="13804" width="1.85546875" style="1" customWidth="1"/>
    <col min="13805" max="13808" width="3.28515625" style="1" customWidth="1"/>
    <col min="13809" max="13809" width="1.85546875" style="1" customWidth="1"/>
    <col min="13810" max="13810" width="12.42578125" style="1" customWidth="1"/>
    <col min="13811" max="13811" width="1.85546875" style="1" customWidth="1"/>
    <col min="13812" max="13814" width="3" style="1" customWidth="1"/>
    <col min="13815" max="13815" width="4.42578125" style="1" customWidth="1"/>
    <col min="13816" max="13817" width="3" style="1" customWidth="1"/>
    <col min="13818" max="13823" width="3.28515625" style="1" customWidth="1"/>
    <col min="13824" max="13825" width="9.140625" style="1" customWidth="1"/>
    <col min="13826" max="13829" width="3.28515625" style="1" customWidth="1"/>
    <col min="13830" max="13830" width="4.140625" style="1" customWidth="1"/>
    <col min="13831" max="14043" width="10.28515625" style="1"/>
    <col min="14044" max="14052" width="9.140625" style="1" customWidth="1"/>
    <col min="14053" max="14053" width="1" style="1" customWidth="1"/>
    <col min="14054" max="14057" width="3.28515625" style="1" customWidth="1"/>
    <col min="14058" max="14058" width="1.85546875" style="1" customWidth="1"/>
    <col min="14059" max="14059" width="17.85546875" style="1" customWidth="1"/>
    <col min="14060" max="14060" width="1.85546875" style="1" customWidth="1"/>
    <col min="14061" max="14064" width="3.28515625" style="1" customWidth="1"/>
    <col min="14065" max="14065" width="1.85546875" style="1" customWidth="1"/>
    <col min="14066" max="14066" width="12.42578125" style="1" customWidth="1"/>
    <col min="14067" max="14067" width="1.85546875" style="1" customWidth="1"/>
    <col min="14068" max="14070" width="3" style="1" customWidth="1"/>
    <col min="14071" max="14071" width="4.42578125" style="1" customWidth="1"/>
    <col min="14072" max="14073" width="3" style="1" customWidth="1"/>
    <col min="14074" max="14079" width="3.28515625" style="1" customWidth="1"/>
    <col min="14080" max="14081" width="9.140625" style="1" customWidth="1"/>
    <col min="14082" max="14085" width="3.28515625" style="1" customWidth="1"/>
    <col min="14086" max="14086" width="4.140625" style="1" customWidth="1"/>
    <col min="14087" max="14299" width="10.28515625" style="1"/>
    <col min="14300" max="14308" width="9.140625" style="1" customWidth="1"/>
    <col min="14309" max="14309" width="1" style="1" customWidth="1"/>
    <col min="14310" max="14313" width="3.28515625" style="1" customWidth="1"/>
    <col min="14314" max="14314" width="1.85546875" style="1" customWidth="1"/>
    <col min="14315" max="14315" width="17.85546875" style="1" customWidth="1"/>
    <col min="14316" max="14316" width="1.85546875" style="1" customWidth="1"/>
    <col min="14317" max="14320" width="3.28515625" style="1" customWidth="1"/>
    <col min="14321" max="14321" width="1.85546875" style="1" customWidth="1"/>
    <col min="14322" max="14322" width="12.42578125" style="1" customWidth="1"/>
    <col min="14323" max="14323" width="1.85546875" style="1" customWidth="1"/>
    <col min="14324" max="14326" width="3" style="1" customWidth="1"/>
    <col min="14327" max="14327" width="4.42578125" style="1" customWidth="1"/>
    <col min="14328" max="14329" width="3" style="1" customWidth="1"/>
    <col min="14330" max="14335" width="3.28515625" style="1" customWidth="1"/>
    <col min="14336" max="14337" width="9.140625" style="1" customWidth="1"/>
    <col min="14338" max="14341" width="3.28515625" style="1" customWidth="1"/>
    <col min="14342" max="14342" width="4.140625" style="1" customWidth="1"/>
    <col min="14343" max="14555" width="10.28515625" style="1"/>
    <col min="14556" max="14564" width="9.140625" style="1" customWidth="1"/>
    <col min="14565" max="14565" width="1" style="1" customWidth="1"/>
    <col min="14566" max="14569" width="3.28515625" style="1" customWidth="1"/>
    <col min="14570" max="14570" width="1.85546875" style="1" customWidth="1"/>
    <col min="14571" max="14571" width="17.85546875" style="1" customWidth="1"/>
    <col min="14572" max="14572" width="1.85546875" style="1" customWidth="1"/>
    <col min="14573" max="14576" width="3.28515625" style="1" customWidth="1"/>
    <col min="14577" max="14577" width="1.85546875" style="1" customWidth="1"/>
    <col min="14578" max="14578" width="12.42578125" style="1" customWidth="1"/>
    <col min="14579" max="14579" width="1.85546875" style="1" customWidth="1"/>
    <col min="14580" max="14582" width="3" style="1" customWidth="1"/>
    <col min="14583" max="14583" width="4.42578125" style="1" customWidth="1"/>
    <col min="14584" max="14585" width="3" style="1" customWidth="1"/>
    <col min="14586" max="14591" width="3.28515625" style="1" customWidth="1"/>
    <col min="14592" max="14593" width="9.140625" style="1" customWidth="1"/>
    <col min="14594" max="14597" width="3.28515625" style="1" customWidth="1"/>
    <col min="14598" max="14598" width="4.140625" style="1" customWidth="1"/>
    <col min="14599" max="14811" width="10.28515625" style="1"/>
    <col min="14812" max="14820" width="9.140625" style="1" customWidth="1"/>
    <col min="14821" max="14821" width="1" style="1" customWidth="1"/>
    <col min="14822" max="14825" width="3.28515625" style="1" customWidth="1"/>
    <col min="14826" max="14826" width="1.85546875" style="1" customWidth="1"/>
    <col min="14827" max="14827" width="17.85546875" style="1" customWidth="1"/>
    <col min="14828" max="14828" width="1.85546875" style="1" customWidth="1"/>
    <col min="14829" max="14832" width="3.28515625" style="1" customWidth="1"/>
    <col min="14833" max="14833" width="1.85546875" style="1" customWidth="1"/>
    <col min="14834" max="14834" width="12.42578125" style="1" customWidth="1"/>
    <col min="14835" max="14835" width="1.85546875" style="1" customWidth="1"/>
    <col min="14836" max="14838" width="3" style="1" customWidth="1"/>
    <col min="14839" max="14839" width="4.42578125" style="1" customWidth="1"/>
    <col min="14840" max="14841" width="3" style="1" customWidth="1"/>
    <col min="14842" max="14847" width="3.28515625" style="1" customWidth="1"/>
    <col min="14848" max="14849" width="9.140625" style="1" customWidth="1"/>
    <col min="14850" max="14853" width="3.28515625" style="1" customWidth="1"/>
    <col min="14854" max="14854" width="4.140625" style="1" customWidth="1"/>
    <col min="14855" max="15067" width="10.28515625" style="1"/>
    <col min="15068" max="15076" width="9.140625" style="1" customWidth="1"/>
    <col min="15077" max="15077" width="1" style="1" customWidth="1"/>
    <col min="15078" max="15081" width="3.28515625" style="1" customWidth="1"/>
    <col min="15082" max="15082" width="1.85546875" style="1" customWidth="1"/>
    <col min="15083" max="15083" width="17.85546875" style="1" customWidth="1"/>
    <col min="15084" max="15084" width="1.85546875" style="1" customWidth="1"/>
    <col min="15085" max="15088" width="3.28515625" style="1" customWidth="1"/>
    <col min="15089" max="15089" width="1.85546875" style="1" customWidth="1"/>
    <col min="15090" max="15090" width="12.42578125" style="1" customWidth="1"/>
    <col min="15091" max="15091" width="1.85546875" style="1" customWidth="1"/>
    <col min="15092" max="15094" width="3" style="1" customWidth="1"/>
    <col min="15095" max="15095" width="4.42578125" style="1" customWidth="1"/>
    <col min="15096" max="15097" width="3" style="1" customWidth="1"/>
    <col min="15098" max="15103" width="3.28515625" style="1" customWidth="1"/>
    <col min="15104" max="15105" width="9.140625" style="1" customWidth="1"/>
    <col min="15106" max="15109" width="3.28515625" style="1" customWidth="1"/>
    <col min="15110" max="15110" width="4.140625" style="1" customWidth="1"/>
    <col min="15111" max="15323" width="10.28515625" style="1"/>
    <col min="15324" max="15332" width="9.140625" style="1" customWidth="1"/>
    <col min="15333" max="15333" width="1" style="1" customWidth="1"/>
    <col min="15334" max="15337" width="3.28515625" style="1" customWidth="1"/>
    <col min="15338" max="15338" width="1.85546875" style="1" customWidth="1"/>
    <col min="15339" max="15339" width="17.85546875" style="1" customWidth="1"/>
    <col min="15340" max="15340" width="1.85546875" style="1" customWidth="1"/>
    <col min="15341" max="15344" width="3.28515625" style="1" customWidth="1"/>
    <col min="15345" max="15345" width="1.85546875" style="1" customWidth="1"/>
    <col min="15346" max="15346" width="12.42578125" style="1" customWidth="1"/>
    <col min="15347" max="15347" width="1.85546875" style="1" customWidth="1"/>
    <col min="15348" max="15350" width="3" style="1" customWidth="1"/>
    <col min="15351" max="15351" width="4.42578125" style="1" customWidth="1"/>
    <col min="15352" max="15353" width="3" style="1" customWidth="1"/>
    <col min="15354" max="15359" width="3.28515625" style="1" customWidth="1"/>
    <col min="15360" max="15361" width="9.140625" style="1" customWidth="1"/>
    <col min="15362" max="15365" width="3.28515625" style="1" customWidth="1"/>
    <col min="15366" max="15366" width="4.140625" style="1" customWidth="1"/>
    <col min="15367" max="15579" width="10.28515625" style="1"/>
    <col min="15580" max="15588" width="9.140625" style="1" customWidth="1"/>
    <col min="15589" max="15589" width="1" style="1" customWidth="1"/>
    <col min="15590" max="15593" width="3.28515625" style="1" customWidth="1"/>
    <col min="15594" max="15594" width="1.85546875" style="1" customWidth="1"/>
    <col min="15595" max="15595" width="17.85546875" style="1" customWidth="1"/>
    <col min="15596" max="15596" width="1.85546875" style="1" customWidth="1"/>
    <col min="15597" max="15600" width="3.28515625" style="1" customWidth="1"/>
    <col min="15601" max="15601" width="1.85546875" style="1" customWidth="1"/>
    <col min="15602" max="15602" width="12.42578125" style="1" customWidth="1"/>
    <col min="15603" max="15603" width="1.85546875" style="1" customWidth="1"/>
    <col min="15604" max="15606" width="3" style="1" customWidth="1"/>
    <col min="15607" max="15607" width="4.42578125" style="1" customWidth="1"/>
    <col min="15608" max="15609" width="3" style="1" customWidth="1"/>
    <col min="15610" max="15615" width="3.28515625" style="1" customWidth="1"/>
    <col min="15616" max="15617" width="9.140625" style="1" customWidth="1"/>
    <col min="15618" max="15621" width="3.28515625" style="1" customWidth="1"/>
    <col min="15622" max="15622" width="4.140625" style="1" customWidth="1"/>
    <col min="15623" max="15835" width="10.28515625" style="1"/>
    <col min="15836" max="15844" width="9.140625" style="1" customWidth="1"/>
    <col min="15845" max="15845" width="1" style="1" customWidth="1"/>
    <col min="15846" max="15849" width="3.28515625" style="1" customWidth="1"/>
    <col min="15850" max="15850" width="1.85546875" style="1" customWidth="1"/>
    <col min="15851" max="15851" width="17.85546875" style="1" customWidth="1"/>
    <col min="15852" max="15852" width="1.85546875" style="1" customWidth="1"/>
    <col min="15853" max="15856" width="3.28515625" style="1" customWidth="1"/>
    <col min="15857" max="15857" width="1.85546875" style="1" customWidth="1"/>
    <col min="15858" max="15858" width="12.42578125" style="1" customWidth="1"/>
    <col min="15859" max="15859" width="1.85546875" style="1" customWidth="1"/>
    <col min="15860" max="15862" width="3" style="1" customWidth="1"/>
    <col min="15863" max="15863" width="4.42578125" style="1" customWidth="1"/>
    <col min="15864" max="15865" width="3" style="1" customWidth="1"/>
    <col min="15866" max="15871" width="3.28515625" style="1" customWidth="1"/>
    <col min="15872" max="15873" width="9.140625" style="1" customWidth="1"/>
    <col min="15874" max="15877" width="3.28515625" style="1" customWidth="1"/>
    <col min="15878" max="15878" width="4.140625" style="1" customWidth="1"/>
    <col min="15879" max="16091" width="10.28515625" style="1"/>
    <col min="16092" max="16100" width="9.140625" style="1" customWidth="1"/>
    <col min="16101" max="16101" width="1" style="1" customWidth="1"/>
    <col min="16102" max="16105" width="3.28515625" style="1" customWidth="1"/>
    <col min="16106" max="16106" width="1.85546875" style="1" customWidth="1"/>
    <col min="16107" max="16107" width="17.85546875" style="1" customWidth="1"/>
    <col min="16108" max="16108" width="1.85546875" style="1" customWidth="1"/>
    <col min="16109" max="16112" width="3.28515625" style="1" customWidth="1"/>
    <col min="16113" max="16113" width="1.85546875" style="1" customWidth="1"/>
    <col min="16114" max="16114" width="12.42578125" style="1" customWidth="1"/>
    <col min="16115" max="16115" width="1.85546875" style="1" customWidth="1"/>
    <col min="16116" max="16118" width="3" style="1" customWidth="1"/>
    <col min="16119" max="16119" width="4.42578125" style="1" customWidth="1"/>
    <col min="16120" max="16121" width="3" style="1" customWidth="1"/>
    <col min="16122" max="16127" width="3.28515625" style="1" customWidth="1"/>
    <col min="16128" max="16129" width="9.140625" style="1" customWidth="1"/>
    <col min="16130" max="16133" width="3.28515625" style="1" customWidth="1"/>
    <col min="16134" max="16134" width="4.140625" style="1" customWidth="1"/>
    <col min="16135" max="16384" width="10.28515625" style="1"/>
  </cols>
  <sheetData>
    <row r="1" spans="1:19" ht="15" customHeight="1" x14ac:dyDescent="0.25">
      <c r="A1" s="78" t="s">
        <v>1000</v>
      </c>
      <c r="C1" s="35"/>
      <c r="D1" s="145"/>
      <c r="E1" s="1"/>
      <c r="F1" s="145"/>
      <c r="G1" s="1"/>
      <c r="H1" s="1"/>
      <c r="I1" s="1"/>
      <c r="J1" s="1"/>
      <c r="K1" s="1"/>
      <c r="L1" s="1"/>
      <c r="O1" s="171" t="s">
        <v>1001</v>
      </c>
      <c r="P1" s="172"/>
      <c r="Q1" s="173"/>
      <c r="S1" s="1"/>
    </row>
    <row r="2" spans="1:19" ht="15.95" customHeight="1" thickBot="1" x14ac:dyDescent="0.3">
      <c r="A2" s="66"/>
      <c r="C2" s="35"/>
      <c r="D2" s="145"/>
      <c r="E2" s="1"/>
      <c r="F2" s="145"/>
      <c r="G2" s="1"/>
      <c r="H2" s="1"/>
      <c r="I2" s="1"/>
      <c r="J2" s="1"/>
      <c r="K2" s="1"/>
      <c r="L2" s="1"/>
      <c r="O2" s="174"/>
      <c r="P2" s="175"/>
      <c r="Q2" s="176"/>
      <c r="S2" s="1"/>
    </row>
    <row r="3" spans="1:19" x14ac:dyDescent="0.25">
      <c r="A3" s="79" t="s">
        <v>1002</v>
      </c>
      <c r="C3" s="35"/>
      <c r="D3" s="145"/>
      <c r="E3" s="1"/>
      <c r="F3" s="145"/>
      <c r="G3" s="1"/>
      <c r="H3" s="1"/>
      <c r="I3" s="1"/>
      <c r="J3" s="1"/>
      <c r="K3" s="1"/>
      <c r="L3" s="1"/>
      <c r="S3" s="1"/>
    </row>
    <row r="4" spans="1:19" x14ac:dyDescent="0.25">
      <c r="A4" s="79" t="s">
        <v>1008</v>
      </c>
      <c r="C4" s="35"/>
      <c r="D4" s="145"/>
      <c r="E4" s="1"/>
      <c r="F4" s="145"/>
      <c r="G4" s="1"/>
      <c r="H4" s="1"/>
      <c r="I4" s="1"/>
      <c r="J4" s="1"/>
      <c r="K4" s="1"/>
      <c r="L4" s="1"/>
      <c r="S4" s="1"/>
    </row>
    <row r="5" spans="1:19" x14ac:dyDescent="0.25">
      <c r="A5" s="66"/>
      <c r="C5" s="35"/>
      <c r="D5" s="145"/>
      <c r="E5" s="1"/>
      <c r="F5" s="145"/>
      <c r="G5" s="1"/>
      <c r="H5" s="177"/>
      <c r="I5" s="178"/>
      <c r="J5" s="178"/>
      <c r="K5" s="178"/>
      <c r="L5" s="178"/>
      <c r="M5" s="178"/>
      <c r="N5" s="178"/>
      <c r="O5" s="178"/>
      <c r="P5" s="178"/>
      <c r="S5" s="1"/>
    </row>
    <row r="6" spans="1:19" x14ac:dyDescent="0.25">
      <c r="A6" s="80" t="s">
        <v>1138</v>
      </c>
      <c r="C6" s="81"/>
      <c r="D6" s="146"/>
      <c r="E6" s="60"/>
      <c r="F6" s="146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8"/>
      <c r="S6" s="21"/>
    </row>
    <row r="7" spans="1:19" ht="21" customHeight="1" thickBot="1" x14ac:dyDescent="0.3">
      <c r="A7" s="62"/>
      <c r="B7" s="82"/>
      <c r="C7" s="82"/>
      <c r="E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68"/>
      <c r="S7" s="21"/>
    </row>
    <row r="8" spans="1:19" ht="15.75" thickBot="1" x14ac:dyDescent="0.3">
      <c r="A8" s="179" t="s">
        <v>1003</v>
      </c>
      <c r="B8" s="180"/>
      <c r="C8" s="180"/>
      <c r="D8" s="180"/>
      <c r="E8" s="180"/>
      <c r="F8" s="180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2"/>
      <c r="R8" s="68"/>
      <c r="S8" s="21"/>
    </row>
    <row r="9" spans="1:19" ht="26.25" thickBot="1" x14ac:dyDescent="0.3">
      <c r="A9" s="83"/>
      <c r="B9" s="84"/>
      <c r="C9" s="75"/>
      <c r="D9" s="148"/>
      <c r="E9" s="63"/>
      <c r="F9" s="148"/>
      <c r="G9" s="63"/>
      <c r="H9" s="63"/>
      <c r="I9" s="63"/>
      <c r="J9" s="63"/>
      <c r="K9" s="63"/>
      <c r="L9" s="63"/>
      <c r="M9" s="63"/>
      <c r="N9" s="63"/>
      <c r="O9" s="63"/>
      <c r="P9" s="63"/>
      <c r="Q9" s="23"/>
      <c r="R9" s="68"/>
      <c r="S9" s="21"/>
    </row>
    <row r="10" spans="1:19" ht="25.5" customHeight="1" thickBot="1" x14ac:dyDescent="0.3">
      <c r="A10" s="130"/>
      <c r="B10" s="139" t="s">
        <v>1004</v>
      </c>
      <c r="C10" s="138" t="s">
        <v>1139</v>
      </c>
      <c r="D10" s="170" t="s">
        <v>1007</v>
      </c>
      <c r="E10" s="140"/>
      <c r="F10" s="164" t="s">
        <v>1146</v>
      </c>
      <c r="G10" s="141"/>
      <c r="H10" s="142">
        <v>2025</v>
      </c>
      <c r="I10" s="143"/>
      <c r="J10" s="143"/>
      <c r="K10" s="143"/>
      <c r="L10" s="62"/>
      <c r="M10" s="62"/>
      <c r="N10" s="62"/>
      <c r="O10" s="62"/>
      <c r="P10" s="62"/>
      <c r="Q10" s="25"/>
      <c r="R10" s="68"/>
      <c r="S10" s="21"/>
    </row>
    <row r="11" spans="1:19" x14ac:dyDescent="0.25">
      <c r="A11" s="85"/>
      <c r="B11" s="86"/>
      <c r="C11" s="76"/>
      <c r="D11" s="149"/>
      <c r="E11" s="62"/>
      <c r="F11" s="149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25"/>
      <c r="R11" s="68"/>
      <c r="S11" s="21"/>
    </row>
    <row r="12" spans="1:19" x14ac:dyDescent="0.25">
      <c r="A12" s="85"/>
      <c r="B12" s="86"/>
      <c r="C12" s="76"/>
      <c r="D12" s="149"/>
      <c r="E12" s="62"/>
      <c r="F12" s="149"/>
      <c r="G12" s="61"/>
      <c r="H12" s="24"/>
      <c r="I12" s="62"/>
      <c r="J12" s="62">
        <v>2</v>
      </c>
      <c r="K12" s="24"/>
      <c r="L12" s="62"/>
      <c r="M12" s="62">
        <v>3</v>
      </c>
      <c r="N12" s="24"/>
      <c r="O12" s="62"/>
      <c r="P12" s="24"/>
      <c r="Q12" s="25"/>
      <c r="R12" s="68"/>
      <c r="S12" s="21"/>
    </row>
    <row r="13" spans="1:19" x14ac:dyDescent="0.25">
      <c r="A13" s="85"/>
      <c r="B13" s="86"/>
      <c r="C13" s="76"/>
      <c r="D13" s="149"/>
      <c r="E13" s="62"/>
      <c r="F13" s="149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25"/>
      <c r="R13" s="68"/>
      <c r="S13" s="21"/>
    </row>
    <row r="14" spans="1:19" x14ac:dyDescent="0.25">
      <c r="A14" s="85"/>
      <c r="B14" s="86"/>
      <c r="C14" s="76"/>
      <c r="D14" s="149"/>
      <c r="E14" s="62"/>
      <c r="F14" s="165" t="s">
        <v>1147</v>
      </c>
      <c r="G14" s="61"/>
      <c r="H14" s="24"/>
      <c r="I14" s="62"/>
      <c r="J14" s="62"/>
      <c r="K14" s="62"/>
      <c r="L14" s="61"/>
      <c r="M14" s="61"/>
      <c r="N14" s="61"/>
      <c r="O14" s="26" t="s">
        <v>1005</v>
      </c>
      <c r="P14" s="129" t="s">
        <v>1140</v>
      </c>
      <c r="Q14" s="25"/>
      <c r="R14" s="68"/>
      <c r="S14" s="21"/>
    </row>
    <row r="15" spans="1:19" ht="26.25" thickBot="1" x14ac:dyDescent="0.3">
      <c r="A15" s="87"/>
      <c r="B15" s="88"/>
      <c r="C15" s="77"/>
      <c r="D15" s="150"/>
      <c r="E15" s="27"/>
      <c r="F15" s="150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/>
      <c r="R15" s="68"/>
      <c r="S15" s="21"/>
    </row>
    <row r="16" spans="1:19" x14ac:dyDescent="0.25">
      <c r="B16" s="86"/>
      <c r="C16" s="86"/>
      <c r="D16" s="151"/>
      <c r="E16" s="62"/>
      <c r="F16" s="151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8"/>
      <c r="S16" s="21"/>
    </row>
    <row r="17" spans="1:19" ht="12.75" customHeight="1" thickBot="1" x14ac:dyDescent="0.3">
      <c r="B17" s="86"/>
      <c r="C17" s="86"/>
      <c r="D17" s="151"/>
      <c r="E17" s="62"/>
      <c r="F17" s="151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8"/>
      <c r="S17" s="21"/>
    </row>
    <row r="18" spans="1:19" ht="15.95" customHeight="1" thickBot="1" x14ac:dyDescent="0.3">
      <c r="A18" s="183" t="s">
        <v>1006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5"/>
      <c r="R18" s="68"/>
      <c r="S18" s="21"/>
    </row>
    <row r="19" spans="1:19" ht="12.75" customHeight="1" x14ac:dyDescent="0.25">
      <c r="A19" s="103"/>
      <c r="B19" s="89"/>
      <c r="C19" s="89"/>
      <c r="D19" s="152"/>
      <c r="E19" s="29"/>
      <c r="F19" s="152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  <c r="R19" s="68"/>
      <c r="S19" s="21"/>
    </row>
    <row r="20" spans="1:19" ht="22.5" x14ac:dyDescent="0.25">
      <c r="A20" s="5"/>
      <c r="B20" s="86"/>
      <c r="C20" s="86"/>
      <c r="D20" s="112" t="s">
        <v>1144</v>
      </c>
      <c r="E20" s="133"/>
      <c r="F20" s="132" t="s">
        <v>1143</v>
      </c>
      <c r="G20" s="133"/>
      <c r="H20" s="62"/>
      <c r="I20" s="62"/>
      <c r="J20" s="62"/>
      <c r="K20" s="62"/>
      <c r="L20" s="62"/>
      <c r="M20" s="62"/>
      <c r="N20" s="62"/>
      <c r="O20" s="62"/>
      <c r="P20" s="62"/>
      <c r="Q20" s="25"/>
      <c r="R20" s="68"/>
      <c r="S20" s="21"/>
    </row>
    <row r="21" spans="1:19" ht="11.25" customHeight="1" thickBot="1" x14ac:dyDescent="0.3">
      <c r="A21" s="104"/>
      <c r="B21" s="88"/>
      <c r="C21" s="88"/>
      <c r="D21" s="153"/>
      <c r="E21" s="27"/>
      <c r="F21" s="153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8"/>
      <c r="R21" s="68"/>
      <c r="S21" s="21"/>
    </row>
    <row r="22" spans="1:19" ht="15" customHeight="1" x14ac:dyDescent="0.25">
      <c r="B22" s="86"/>
      <c r="C22" s="86"/>
      <c r="D22" s="151"/>
      <c r="E22" s="62"/>
      <c r="F22" s="151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8"/>
      <c r="S22" s="21"/>
    </row>
    <row r="23" spans="1:19" ht="12.75" customHeight="1" x14ac:dyDescent="0.25">
      <c r="A23" s="62"/>
      <c r="B23" s="86"/>
      <c r="C23" s="86"/>
      <c r="D23" s="154"/>
      <c r="E23" s="62"/>
      <c r="F23" s="15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8"/>
      <c r="S23" s="21"/>
    </row>
    <row r="24" spans="1:19" s="14" customFormat="1" ht="22.5" customHeight="1" thickBot="1" x14ac:dyDescent="0.3">
      <c r="A24" s="99"/>
      <c r="B24" s="90"/>
      <c r="C24" s="90"/>
      <c r="D24" s="169" t="s">
        <v>1081</v>
      </c>
      <c r="E24" s="99"/>
      <c r="F24" s="127" t="s">
        <v>1081</v>
      </c>
      <c r="G24" s="99"/>
      <c r="H24" s="99"/>
      <c r="I24" s="99"/>
      <c r="J24" s="99"/>
      <c r="K24" s="99"/>
      <c r="L24" s="99"/>
      <c r="M24" s="99"/>
      <c r="O24" s="72"/>
      <c r="P24" s="72"/>
      <c r="Q24" s="72"/>
      <c r="R24" s="40"/>
      <c r="S24" s="8"/>
    </row>
    <row r="25" spans="1:19" s="14" customFormat="1" ht="77.25" thickBot="1" x14ac:dyDescent="0.3">
      <c r="A25" s="102" t="s">
        <v>0</v>
      </c>
      <c r="B25" s="91" t="s">
        <v>1</v>
      </c>
      <c r="C25" s="92" t="s">
        <v>2</v>
      </c>
      <c r="D25" s="168" t="s">
        <v>1148</v>
      </c>
      <c r="E25" s="114"/>
      <c r="F25" s="155" t="s">
        <v>1145</v>
      </c>
      <c r="G25" s="74"/>
      <c r="H25" s="74"/>
      <c r="I25" s="74"/>
      <c r="J25" s="74"/>
      <c r="K25" s="74"/>
      <c r="L25" s="74"/>
      <c r="M25" s="74"/>
      <c r="N25" s="64"/>
      <c r="O25" s="73"/>
      <c r="P25" s="73"/>
      <c r="Q25" s="73"/>
      <c r="S25" s="8"/>
    </row>
    <row r="26" spans="1:19" s="16" customFormat="1" ht="16.5" customHeight="1" x14ac:dyDescent="0.25">
      <c r="A26" s="15"/>
      <c r="B26" s="56"/>
      <c r="C26" s="65" t="str">
        <f>IFERROR(#REF!,"")</f>
        <v/>
      </c>
      <c r="D26" s="167"/>
      <c r="E26" s="115"/>
      <c r="F26" s="113"/>
    </row>
    <row r="27" spans="1:19" s="17" customFormat="1" ht="24.95" customHeight="1" x14ac:dyDescent="0.25">
      <c r="A27" s="45"/>
      <c r="B27" s="47" t="s">
        <v>17</v>
      </c>
      <c r="C27" s="57" t="s">
        <v>18</v>
      </c>
      <c r="D27" s="166">
        <f>(D28+D37+D52+D57)</f>
        <v>1286944623</v>
      </c>
      <c r="E27" s="116"/>
      <c r="F27" s="134">
        <f>(F28+F37+F52+F57)</f>
        <v>1221794857</v>
      </c>
    </row>
    <row r="28" spans="1:19" s="19" customFormat="1" ht="24.95" customHeight="1" x14ac:dyDescent="0.25">
      <c r="A28" s="18"/>
      <c r="B28" s="46" t="s">
        <v>19</v>
      </c>
      <c r="C28" s="54" t="s">
        <v>20</v>
      </c>
      <c r="D28" s="166">
        <f>+D29+D36</f>
        <v>1248138323</v>
      </c>
      <c r="E28" s="116"/>
      <c r="F28" s="134">
        <f>+F29+F36</f>
        <v>1207517100</v>
      </c>
      <c r="G28" s="17"/>
    </row>
    <row r="29" spans="1:19" s="10" customFormat="1" ht="24.95" customHeight="1" x14ac:dyDescent="0.25">
      <c r="A29" s="45"/>
      <c r="B29" s="43" t="s">
        <v>21</v>
      </c>
      <c r="C29" s="53" t="s">
        <v>22</v>
      </c>
      <c r="D29" s="167">
        <f>+D30+D31+D32+D35</f>
        <v>1219594743</v>
      </c>
      <c r="E29" s="116"/>
      <c r="F29" s="135">
        <f>+F30+F31+F32+F35</f>
        <v>1178461625</v>
      </c>
      <c r="G29" s="17"/>
    </row>
    <row r="30" spans="1:19" s="10" customFormat="1" ht="24.95" customHeight="1" x14ac:dyDescent="0.25">
      <c r="A30" s="45"/>
      <c r="B30" s="44" t="s">
        <v>950</v>
      </c>
      <c r="C30" s="55" t="s">
        <v>990</v>
      </c>
      <c r="D30" s="167">
        <v>1176914102</v>
      </c>
      <c r="E30" s="117"/>
      <c r="F30" s="131">
        <v>1134261106</v>
      </c>
      <c r="G30" s="17"/>
    </row>
    <row r="31" spans="1:19" s="10" customFormat="1" ht="24.95" customHeight="1" x14ac:dyDescent="0.25">
      <c r="A31" s="45"/>
      <c r="B31" s="44" t="s">
        <v>897</v>
      </c>
      <c r="C31" s="55" t="s">
        <v>1133</v>
      </c>
      <c r="D31" s="167">
        <v>16149140</v>
      </c>
      <c r="E31" s="116"/>
      <c r="F31" s="135">
        <v>21047852</v>
      </c>
      <c r="G31" s="17"/>
    </row>
    <row r="32" spans="1:19" s="10" customFormat="1" ht="24.95" customHeight="1" x14ac:dyDescent="0.25">
      <c r="A32" s="45"/>
      <c r="B32" s="48" t="s">
        <v>951</v>
      </c>
      <c r="C32" s="52" t="s">
        <v>983</v>
      </c>
      <c r="D32" s="167">
        <f>+D33+D34</f>
        <v>26531501</v>
      </c>
      <c r="E32" s="117"/>
      <c r="F32" s="135">
        <f>+F33+F34</f>
        <v>23152667</v>
      </c>
      <c r="G32" s="17"/>
    </row>
    <row r="33" spans="1:7" s="10" customFormat="1" ht="24.95" customHeight="1" x14ac:dyDescent="0.25">
      <c r="A33" s="45"/>
      <c r="B33" s="48" t="s">
        <v>898</v>
      </c>
      <c r="C33" s="52" t="s">
        <v>1109</v>
      </c>
      <c r="D33" s="167">
        <v>11504251</v>
      </c>
      <c r="E33" s="116"/>
      <c r="F33" s="135">
        <v>10075667</v>
      </c>
      <c r="G33" s="17"/>
    </row>
    <row r="34" spans="1:7" s="10" customFormat="1" ht="24.95" customHeight="1" x14ac:dyDescent="0.25">
      <c r="A34" s="45"/>
      <c r="B34" s="48" t="s">
        <v>1108</v>
      </c>
      <c r="C34" s="52" t="s">
        <v>1110</v>
      </c>
      <c r="D34" s="167">
        <v>15027250</v>
      </c>
      <c r="E34" s="116"/>
      <c r="F34" s="135">
        <v>13077000</v>
      </c>
      <c r="G34" s="17"/>
    </row>
    <row r="35" spans="1:7" s="10" customFormat="1" ht="24.95" customHeight="1" x14ac:dyDescent="0.25">
      <c r="A35" s="45"/>
      <c r="B35" s="44" t="s">
        <v>1111</v>
      </c>
      <c r="C35" s="55" t="s">
        <v>991</v>
      </c>
      <c r="D35" s="167"/>
      <c r="E35" s="116"/>
      <c r="F35" s="135"/>
      <c r="G35" s="17"/>
    </row>
    <row r="36" spans="1:7" s="10" customFormat="1" ht="24.95" customHeight="1" x14ac:dyDescent="0.25">
      <c r="A36" s="45"/>
      <c r="B36" s="43" t="s">
        <v>23</v>
      </c>
      <c r="C36" s="53" t="s">
        <v>24</v>
      </c>
      <c r="D36" s="167">
        <f>28543580</f>
        <v>28543580</v>
      </c>
      <c r="E36" s="116"/>
      <c r="F36" s="135">
        <v>29055475</v>
      </c>
      <c r="G36" s="17"/>
    </row>
    <row r="37" spans="1:7" s="10" customFormat="1" ht="24.95" customHeight="1" x14ac:dyDescent="0.25">
      <c r="A37" s="45"/>
      <c r="B37" s="46" t="s">
        <v>25</v>
      </c>
      <c r="C37" s="54" t="s">
        <v>26</v>
      </c>
      <c r="D37" s="166">
        <f>+D38+D43+D46</f>
        <v>38806300</v>
      </c>
      <c r="E37" s="116"/>
      <c r="F37" s="134">
        <f>+F38+F43+F46</f>
        <v>14277757</v>
      </c>
      <c r="G37" s="17"/>
    </row>
    <row r="38" spans="1:7" s="10" customFormat="1" ht="24.95" customHeight="1" x14ac:dyDescent="0.25">
      <c r="A38" s="45"/>
      <c r="B38" s="43" t="s">
        <v>27</v>
      </c>
      <c r="C38" s="53" t="s">
        <v>28</v>
      </c>
      <c r="D38" s="167">
        <f>SUM(D39:D41)</f>
        <v>9967434</v>
      </c>
      <c r="E38" s="116"/>
      <c r="F38" s="135">
        <f>+F39+F40+F41+F42</f>
        <v>1159</v>
      </c>
      <c r="G38" s="17"/>
    </row>
    <row r="39" spans="1:7" s="10" customFormat="1" ht="24.95" customHeight="1" x14ac:dyDescent="0.25">
      <c r="A39" s="45"/>
      <c r="B39" s="44" t="s">
        <v>29</v>
      </c>
      <c r="C39" s="55" t="s">
        <v>30</v>
      </c>
      <c r="D39" s="167">
        <v>967113</v>
      </c>
      <c r="E39" s="116"/>
      <c r="F39" s="135"/>
      <c r="G39" s="17"/>
    </row>
    <row r="40" spans="1:7" s="10" customFormat="1" ht="24.95" customHeight="1" x14ac:dyDescent="0.25">
      <c r="A40" s="45"/>
      <c r="B40" s="44" t="s">
        <v>31</v>
      </c>
      <c r="C40" s="55" t="s">
        <v>32</v>
      </c>
      <c r="D40" s="167">
        <v>8476832</v>
      </c>
      <c r="E40" s="116"/>
      <c r="F40" s="134">
        <v>0</v>
      </c>
      <c r="G40" s="17"/>
    </row>
    <row r="41" spans="1:7" s="10" customFormat="1" ht="24.95" customHeight="1" x14ac:dyDescent="0.25">
      <c r="A41" s="45"/>
      <c r="B41" s="44" t="s">
        <v>33</v>
      </c>
      <c r="C41" s="55" t="s">
        <v>34</v>
      </c>
      <c r="D41" s="167">
        <v>523489</v>
      </c>
      <c r="E41" s="116"/>
      <c r="F41" s="135">
        <v>1159</v>
      </c>
      <c r="G41" s="17"/>
    </row>
    <row r="42" spans="1:7" s="10" customFormat="1" ht="24.95" customHeight="1" x14ac:dyDescent="0.25">
      <c r="A42" s="45"/>
      <c r="B42" s="44" t="s">
        <v>3</v>
      </c>
      <c r="C42" s="55" t="s">
        <v>35</v>
      </c>
      <c r="D42" s="167">
        <v>0</v>
      </c>
      <c r="E42" s="116"/>
      <c r="F42" s="135"/>
      <c r="G42" s="17"/>
    </row>
    <row r="43" spans="1:7" s="10" customFormat="1" ht="24.95" customHeight="1" x14ac:dyDescent="0.25">
      <c r="A43" s="45"/>
      <c r="B43" s="43" t="s">
        <v>4</v>
      </c>
      <c r="C43" s="53" t="s">
        <v>36</v>
      </c>
      <c r="D43" s="167">
        <f>+D44+D45</f>
        <v>9107530</v>
      </c>
      <c r="E43" s="116"/>
      <c r="F43" s="135">
        <f>+F44+F45</f>
        <v>6973048</v>
      </c>
      <c r="G43" s="17"/>
    </row>
    <row r="44" spans="1:7" s="10" customFormat="1" ht="24.95" customHeight="1" x14ac:dyDescent="0.25">
      <c r="A44" s="45" t="s">
        <v>16</v>
      </c>
      <c r="B44" s="44" t="s">
        <v>5</v>
      </c>
      <c r="C44" s="55" t="s">
        <v>37</v>
      </c>
      <c r="D44" s="167">
        <v>9107530</v>
      </c>
      <c r="E44" s="116"/>
      <c r="F44" s="131">
        <v>6973048</v>
      </c>
      <c r="G44" s="17"/>
    </row>
    <row r="45" spans="1:7" s="10" customFormat="1" ht="24.95" customHeight="1" x14ac:dyDescent="0.25">
      <c r="A45" s="45" t="s">
        <v>16</v>
      </c>
      <c r="B45" s="44" t="s">
        <v>38</v>
      </c>
      <c r="C45" s="55" t="s">
        <v>39</v>
      </c>
      <c r="D45" s="167">
        <v>0</v>
      </c>
      <c r="E45" s="116"/>
      <c r="F45" s="135"/>
      <c r="G45" s="17"/>
    </row>
    <row r="46" spans="1:7" s="8" customFormat="1" ht="24.95" customHeight="1" x14ac:dyDescent="0.25">
      <c r="A46" s="49"/>
      <c r="B46" s="43" t="s">
        <v>40</v>
      </c>
      <c r="C46" s="53" t="s">
        <v>952</v>
      </c>
      <c r="D46" s="167">
        <f>SUM(D47:D49)</f>
        <v>19731336</v>
      </c>
      <c r="E46" s="116"/>
      <c r="F46" s="135">
        <f>+F47+F48+F49+F50+F51</f>
        <v>7303550</v>
      </c>
      <c r="G46" s="17"/>
    </row>
    <row r="47" spans="1:7" s="8" customFormat="1" ht="24.95" customHeight="1" x14ac:dyDescent="0.25">
      <c r="A47" s="49"/>
      <c r="B47" s="44" t="s">
        <v>953</v>
      </c>
      <c r="C47" s="55" t="s">
        <v>905</v>
      </c>
      <c r="D47" s="167">
        <v>18470005</v>
      </c>
      <c r="E47" s="116"/>
      <c r="F47" s="135">
        <v>996765</v>
      </c>
      <c r="G47" s="17"/>
    </row>
    <row r="48" spans="1:7" s="8" customFormat="1" ht="24.95" customHeight="1" x14ac:dyDescent="0.25">
      <c r="A48" s="49"/>
      <c r="B48" s="44" t="s">
        <v>41</v>
      </c>
      <c r="C48" s="55" t="s">
        <v>904</v>
      </c>
      <c r="D48" s="167"/>
      <c r="E48" s="116"/>
      <c r="F48" s="135">
        <v>5484705</v>
      </c>
      <c r="G48" s="17"/>
    </row>
    <row r="49" spans="1:7" s="8" customFormat="1" ht="24.95" customHeight="1" x14ac:dyDescent="0.25">
      <c r="A49" s="49"/>
      <c r="B49" s="44" t="s">
        <v>42</v>
      </c>
      <c r="C49" s="55" t="s">
        <v>903</v>
      </c>
      <c r="D49" s="167">
        <v>1261331</v>
      </c>
      <c r="E49" s="116"/>
      <c r="F49" s="131">
        <v>822080</v>
      </c>
      <c r="G49" s="17"/>
    </row>
    <row r="50" spans="1:7" s="8" customFormat="1" ht="24.95" customHeight="1" x14ac:dyDescent="0.25">
      <c r="A50" s="49"/>
      <c r="B50" s="44" t="s">
        <v>43</v>
      </c>
      <c r="C50" s="55" t="s">
        <v>984</v>
      </c>
      <c r="D50" s="167">
        <v>0</v>
      </c>
      <c r="E50" s="116"/>
      <c r="F50" s="135"/>
      <c r="G50" s="17"/>
    </row>
    <row r="51" spans="1:7" s="8" customFormat="1" ht="25.15" customHeight="1" x14ac:dyDescent="0.25">
      <c r="A51" s="49"/>
      <c r="B51" s="44" t="s">
        <v>1104</v>
      </c>
      <c r="C51" s="55" t="s">
        <v>1105</v>
      </c>
      <c r="D51" s="167">
        <v>0</v>
      </c>
      <c r="E51" s="116"/>
      <c r="F51" s="135"/>
      <c r="G51" s="17"/>
    </row>
    <row r="52" spans="1:7" s="10" customFormat="1" ht="24.95" customHeight="1" x14ac:dyDescent="0.25">
      <c r="A52" s="45"/>
      <c r="B52" s="46" t="s">
        <v>44</v>
      </c>
      <c r="C52" s="54" t="s">
        <v>45</v>
      </c>
      <c r="D52" s="167">
        <f>+D53+D54+D55+D56</f>
        <v>0</v>
      </c>
      <c r="E52" s="116"/>
      <c r="F52" s="135">
        <f>+F53+F54+F55+F56</f>
        <v>0</v>
      </c>
      <c r="G52" s="17"/>
    </row>
    <row r="53" spans="1:7" s="10" customFormat="1" ht="24.95" customHeight="1" x14ac:dyDescent="0.25">
      <c r="A53" s="45"/>
      <c r="B53" s="43" t="s">
        <v>46</v>
      </c>
      <c r="C53" s="53" t="s">
        <v>47</v>
      </c>
      <c r="D53" s="167">
        <v>0</v>
      </c>
      <c r="E53" s="116"/>
      <c r="F53" s="135"/>
      <c r="G53" s="17"/>
    </row>
    <row r="54" spans="1:7" s="10" customFormat="1" ht="24.95" customHeight="1" x14ac:dyDescent="0.25">
      <c r="A54" s="45"/>
      <c r="B54" s="43" t="s">
        <v>6</v>
      </c>
      <c r="C54" s="53" t="s">
        <v>48</v>
      </c>
      <c r="D54" s="167">
        <v>0</v>
      </c>
      <c r="E54" s="116"/>
      <c r="F54" s="135"/>
      <c r="G54" s="17"/>
    </row>
    <row r="55" spans="1:7" s="10" customFormat="1" ht="24.95" customHeight="1" x14ac:dyDescent="0.25">
      <c r="A55" s="45"/>
      <c r="B55" s="43" t="s">
        <v>7</v>
      </c>
      <c r="C55" s="53" t="s">
        <v>49</v>
      </c>
      <c r="D55" s="167">
        <v>0</v>
      </c>
      <c r="E55" s="116"/>
      <c r="F55" s="135"/>
      <c r="G55" s="17"/>
    </row>
    <row r="56" spans="1:7" s="10" customFormat="1" ht="24.95" customHeight="1" x14ac:dyDescent="0.25">
      <c r="A56" s="45"/>
      <c r="B56" s="43" t="s">
        <v>8</v>
      </c>
      <c r="C56" s="53" t="s">
        <v>50</v>
      </c>
      <c r="D56" s="167">
        <v>0</v>
      </c>
      <c r="E56" s="116"/>
      <c r="F56" s="135"/>
      <c r="G56" s="17"/>
    </row>
    <row r="57" spans="1:7" s="10" customFormat="1" ht="24.95" customHeight="1" x14ac:dyDescent="0.25">
      <c r="A57" s="45"/>
      <c r="B57" s="46" t="s">
        <v>9</v>
      </c>
      <c r="C57" s="54" t="s">
        <v>51</v>
      </c>
      <c r="D57" s="167">
        <v>0</v>
      </c>
      <c r="E57" s="116"/>
      <c r="F57" s="135"/>
      <c r="G57" s="17"/>
    </row>
    <row r="58" spans="1:7" s="10" customFormat="1" ht="24.95" customHeight="1" x14ac:dyDescent="0.25">
      <c r="A58" s="45"/>
      <c r="B58" s="47" t="s">
        <v>10</v>
      </c>
      <c r="C58" s="57" t="s">
        <v>52</v>
      </c>
      <c r="D58" s="166">
        <f>+D59+D60</f>
        <v>-6130552</v>
      </c>
      <c r="E58" s="116"/>
      <c r="F58" s="134">
        <f>+F59+F60</f>
        <v>-1130661</v>
      </c>
      <c r="G58" s="17"/>
    </row>
    <row r="59" spans="1:7" s="10" customFormat="1" ht="24.95" customHeight="1" x14ac:dyDescent="0.25">
      <c r="A59" s="45"/>
      <c r="B59" s="46" t="s">
        <v>53</v>
      </c>
      <c r="C59" s="54" t="s">
        <v>54</v>
      </c>
      <c r="D59" s="167">
        <v>-6130552</v>
      </c>
      <c r="E59" s="116"/>
      <c r="F59" s="135">
        <v>-1130661</v>
      </c>
      <c r="G59" s="17"/>
    </row>
    <row r="60" spans="1:7" s="10" customFormat="1" ht="24.95" customHeight="1" x14ac:dyDescent="0.25">
      <c r="A60" s="45"/>
      <c r="B60" s="46" t="s">
        <v>55</v>
      </c>
      <c r="C60" s="54" t="s">
        <v>56</v>
      </c>
      <c r="D60" s="167">
        <v>0</v>
      </c>
      <c r="E60" s="116"/>
      <c r="F60" s="135"/>
      <c r="G60" s="17"/>
    </row>
    <row r="61" spans="1:7" s="8" customFormat="1" ht="24.95" customHeight="1" x14ac:dyDescent="0.25">
      <c r="A61" s="49"/>
      <c r="B61" s="47" t="s">
        <v>57</v>
      </c>
      <c r="C61" s="57" t="s">
        <v>967</v>
      </c>
      <c r="D61" s="166">
        <f>+D62+D63+D64+D65+D66</f>
        <v>8125325</v>
      </c>
      <c r="E61" s="116"/>
      <c r="F61" s="136">
        <f>+F62+F63+F64+F65+F66</f>
        <v>4450741</v>
      </c>
      <c r="G61" s="17"/>
    </row>
    <row r="62" spans="1:7" s="40" customFormat="1" ht="24.95" customHeight="1" x14ac:dyDescent="0.25">
      <c r="A62" s="49"/>
      <c r="B62" s="46" t="s">
        <v>954</v>
      </c>
      <c r="C62" s="54" t="s">
        <v>906</v>
      </c>
      <c r="D62" s="167">
        <v>298653</v>
      </c>
      <c r="E62" s="116"/>
      <c r="F62" s="135">
        <v>0</v>
      </c>
      <c r="G62" s="17"/>
    </row>
    <row r="63" spans="1:7" s="8" customFormat="1" ht="24.95" customHeight="1" x14ac:dyDescent="0.25">
      <c r="A63" s="49"/>
      <c r="B63" s="46" t="s">
        <v>58</v>
      </c>
      <c r="C63" s="54" t="s">
        <v>907</v>
      </c>
      <c r="D63" s="167">
        <v>878278</v>
      </c>
      <c r="E63" s="116"/>
      <c r="F63" s="135">
        <v>1352457</v>
      </c>
      <c r="G63" s="17"/>
    </row>
    <row r="64" spans="1:7" s="8" customFormat="1" ht="24.95" customHeight="1" x14ac:dyDescent="0.25">
      <c r="A64" s="49"/>
      <c r="B64" s="46" t="s">
        <v>59</v>
      </c>
      <c r="C64" s="54" t="s">
        <v>908</v>
      </c>
      <c r="D64" s="167">
        <v>6926593</v>
      </c>
      <c r="E64" s="116"/>
      <c r="F64" s="135">
        <v>3098284</v>
      </c>
      <c r="G64" s="17"/>
    </row>
    <row r="65" spans="1:7" s="8" customFormat="1" ht="24.95" customHeight="1" x14ac:dyDescent="0.25">
      <c r="A65" s="49"/>
      <c r="B65" s="46" t="s">
        <v>11</v>
      </c>
      <c r="C65" s="54" t="s">
        <v>909</v>
      </c>
      <c r="D65" s="167">
        <v>0</v>
      </c>
      <c r="E65" s="116"/>
      <c r="F65" s="135"/>
      <c r="G65" s="17"/>
    </row>
    <row r="66" spans="1:7" s="8" customFormat="1" ht="24.95" customHeight="1" x14ac:dyDescent="0.25">
      <c r="A66" s="49"/>
      <c r="B66" s="46" t="s">
        <v>12</v>
      </c>
      <c r="C66" s="54" t="s">
        <v>968</v>
      </c>
      <c r="D66" s="167">
        <v>21801</v>
      </c>
      <c r="E66" s="116"/>
      <c r="F66" s="135"/>
      <c r="G66" s="17"/>
    </row>
    <row r="67" spans="1:7" s="10" customFormat="1" ht="24.95" customHeight="1" x14ac:dyDescent="0.25">
      <c r="A67" s="45"/>
      <c r="B67" s="47" t="s">
        <v>13</v>
      </c>
      <c r="C67" s="57" t="s">
        <v>60</v>
      </c>
      <c r="D67" s="166">
        <f>+D68+D107+D113+D114</f>
        <v>29230918</v>
      </c>
      <c r="E67" s="116"/>
      <c r="F67" s="134">
        <f>+F68+F107+F113+F114</f>
        <v>30720194</v>
      </c>
      <c r="G67" s="17"/>
    </row>
    <row r="68" spans="1:7" s="10" customFormat="1" ht="24.95" customHeight="1" x14ac:dyDescent="0.25">
      <c r="A68" s="45"/>
      <c r="B68" s="46" t="s">
        <v>61</v>
      </c>
      <c r="C68" s="54" t="s">
        <v>62</v>
      </c>
      <c r="D68" s="167">
        <f>+D69+D85+D86</f>
        <v>21035238</v>
      </c>
      <c r="E68" s="116"/>
      <c r="F68" s="135">
        <f>+F69+F85+F86</f>
        <v>23030461</v>
      </c>
      <c r="G68" s="17"/>
    </row>
    <row r="69" spans="1:7" s="10" customFormat="1" ht="24.95" customHeight="1" x14ac:dyDescent="0.25">
      <c r="A69" s="45" t="s">
        <v>16</v>
      </c>
      <c r="B69" s="43" t="s">
        <v>63</v>
      </c>
      <c r="C69" s="53" t="s">
        <v>64</v>
      </c>
      <c r="D69" s="167">
        <f>SUM(D70:D84)</f>
        <v>7748559</v>
      </c>
      <c r="E69" s="116"/>
      <c r="F69" s="135">
        <f>SUM(F70:F84)</f>
        <v>7932745</v>
      </c>
      <c r="G69" s="17"/>
    </row>
    <row r="70" spans="1:7" s="10" customFormat="1" ht="24.95" customHeight="1" x14ac:dyDescent="0.25">
      <c r="A70" s="45" t="s">
        <v>16</v>
      </c>
      <c r="B70" s="44" t="s">
        <v>65</v>
      </c>
      <c r="C70" s="55" t="s">
        <v>1053</v>
      </c>
      <c r="D70" s="167">
        <v>4220296</v>
      </c>
      <c r="E70" s="116"/>
      <c r="F70" s="135">
        <v>4533788</v>
      </c>
      <c r="G70" s="17"/>
    </row>
    <row r="71" spans="1:7" s="8" customFormat="1" ht="24.95" customHeight="1" x14ac:dyDescent="0.25">
      <c r="A71" s="49" t="s">
        <v>16</v>
      </c>
      <c r="B71" s="44" t="s">
        <v>66</v>
      </c>
      <c r="C71" s="55" t="s">
        <v>67</v>
      </c>
      <c r="D71" s="167">
        <v>2374840</v>
      </c>
      <c r="E71" s="116"/>
      <c r="F71" s="135">
        <v>2115985</v>
      </c>
      <c r="G71" s="17"/>
    </row>
    <row r="72" spans="1:7" s="8" customFormat="1" ht="24.95" customHeight="1" x14ac:dyDescent="0.25">
      <c r="A72" s="49" t="s">
        <v>16</v>
      </c>
      <c r="B72" s="44" t="s">
        <v>972</v>
      </c>
      <c r="C72" s="55" t="s">
        <v>1031</v>
      </c>
      <c r="D72" s="167">
        <v>0</v>
      </c>
      <c r="E72" s="116"/>
      <c r="F72" s="135"/>
      <c r="G72" s="17"/>
    </row>
    <row r="73" spans="1:7" s="8" customFormat="1" ht="24.95" customHeight="1" x14ac:dyDescent="0.25">
      <c r="A73" s="7" t="s">
        <v>16</v>
      </c>
      <c r="B73" s="44" t="s">
        <v>68</v>
      </c>
      <c r="C73" s="55" t="s">
        <v>1032</v>
      </c>
      <c r="D73" s="167">
        <v>0</v>
      </c>
      <c r="E73" s="116"/>
      <c r="F73" s="135"/>
      <c r="G73" s="17"/>
    </row>
    <row r="74" spans="1:7" s="8" customFormat="1" ht="24.95" customHeight="1" x14ac:dyDescent="0.25">
      <c r="A74" s="7" t="s">
        <v>16</v>
      </c>
      <c r="B74" s="44" t="s">
        <v>69</v>
      </c>
      <c r="C74" s="55" t="s">
        <v>1033</v>
      </c>
      <c r="D74" s="167">
        <v>1058429</v>
      </c>
      <c r="E74" s="116"/>
      <c r="F74" s="135">
        <v>1164381</v>
      </c>
      <c r="G74" s="17"/>
    </row>
    <row r="75" spans="1:7" s="8" customFormat="1" ht="24.95" customHeight="1" x14ac:dyDescent="0.25">
      <c r="A75" s="7" t="s">
        <v>16</v>
      </c>
      <c r="B75" s="44" t="s">
        <v>70</v>
      </c>
      <c r="C75" s="55" t="s">
        <v>1034</v>
      </c>
      <c r="D75" s="167">
        <v>0</v>
      </c>
      <c r="E75" s="116"/>
      <c r="F75" s="135"/>
      <c r="G75" s="17"/>
    </row>
    <row r="76" spans="1:7" s="8" customFormat="1" ht="24.95" customHeight="1" x14ac:dyDescent="0.25">
      <c r="A76" s="7" t="s">
        <v>16</v>
      </c>
      <c r="B76" s="44" t="s">
        <v>71</v>
      </c>
      <c r="C76" s="55" t="s">
        <v>1035</v>
      </c>
      <c r="D76" s="167">
        <v>0</v>
      </c>
      <c r="E76" s="116"/>
      <c r="F76" s="135"/>
      <c r="G76" s="17"/>
    </row>
    <row r="77" spans="1:7" s="8" customFormat="1" ht="24.95" customHeight="1" x14ac:dyDescent="0.25">
      <c r="A77" s="7" t="s">
        <v>16</v>
      </c>
      <c r="B77" s="44" t="s">
        <v>72</v>
      </c>
      <c r="C77" s="55" t="s">
        <v>1036</v>
      </c>
      <c r="D77" s="167">
        <v>0</v>
      </c>
      <c r="E77" s="116"/>
      <c r="F77" s="135"/>
      <c r="G77" s="17"/>
    </row>
    <row r="78" spans="1:7" s="8" customFormat="1" ht="24.95" customHeight="1" x14ac:dyDescent="0.25">
      <c r="A78" s="7" t="s">
        <v>16</v>
      </c>
      <c r="B78" s="44" t="s">
        <v>73</v>
      </c>
      <c r="C78" s="55" t="s">
        <v>1037</v>
      </c>
      <c r="D78" s="167">
        <v>0</v>
      </c>
      <c r="E78" s="116"/>
      <c r="F78" s="135"/>
      <c r="G78" s="17"/>
    </row>
    <row r="79" spans="1:7" s="8" customFormat="1" ht="24.95" customHeight="1" x14ac:dyDescent="0.25">
      <c r="A79" s="49" t="s">
        <v>16</v>
      </c>
      <c r="B79" s="44" t="s">
        <v>948</v>
      </c>
      <c r="C79" s="55" t="s">
        <v>1038</v>
      </c>
      <c r="D79" s="167">
        <v>0</v>
      </c>
      <c r="E79" s="116"/>
      <c r="F79" s="135"/>
      <c r="G79" s="17"/>
    </row>
    <row r="80" spans="1:7" s="8" customFormat="1" ht="24.95" customHeight="1" x14ac:dyDescent="0.25">
      <c r="A80" s="49" t="s">
        <v>16</v>
      </c>
      <c r="B80" s="44" t="s">
        <v>946</v>
      </c>
      <c r="C80" s="55" t="s">
        <v>1039</v>
      </c>
      <c r="D80" s="167">
        <v>0</v>
      </c>
      <c r="E80" s="116"/>
      <c r="F80" s="135"/>
      <c r="G80" s="17"/>
    </row>
    <row r="81" spans="1:7" s="8" customFormat="1" ht="24.95" customHeight="1" x14ac:dyDescent="0.25">
      <c r="A81" s="45" t="s">
        <v>16</v>
      </c>
      <c r="B81" s="44" t="s">
        <v>949</v>
      </c>
      <c r="C81" s="55" t="s">
        <v>1040</v>
      </c>
      <c r="D81" s="167">
        <v>0</v>
      </c>
      <c r="E81" s="116"/>
      <c r="F81" s="135"/>
      <c r="G81" s="17"/>
    </row>
    <row r="82" spans="1:7" s="10" customFormat="1" ht="24.95" customHeight="1" x14ac:dyDescent="0.25">
      <c r="A82" s="45" t="s">
        <v>16</v>
      </c>
      <c r="B82" s="44" t="s">
        <v>947</v>
      </c>
      <c r="C82" s="55" t="s">
        <v>1041</v>
      </c>
      <c r="D82" s="167">
        <v>0</v>
      </c>
      <c r="E82" s="116"/>
      <c r="F82" s="135"/>
      <c r="G82" s="17"/>
    </row>
    <row r="83" spans="1:7" s="8" customFormat="1" ht="24.95" customHeight="1" x14ac:dyDescent="0.25">
      <c r="A83" s="45" t="s">
        <v>16</v>
      </c>
      <c r="B83" s="44" t="s">
        <v>963</v>
      </c>
      <c r="C83" s="55" t="s">
        <v>1042</v>
      </c>
      <c r="D83" s="167">
        <v>0</v>
      </c>
      <c r="E83" s="116"/>
      <c r="F83" s="135"/>
      <c r="G83" s="17"/>
    </row>
    <row r="84" spans="1:7" s="8" customFormat="1" ht="24.95" customHeight="1" x14ac:dyDescent="0.25">
      <c r="A84" s="45" t="s">
        <v>16</v>
      </c>
      <c r="B84" s="44" t="s">
        <v>74</v>
      </c>
      <c r="C84" s="55" t="s">
        <v>1043</v>
      </c>
      <c r="D84" s="167">
        <v>94994</v>
      </c>
      <c r="E84" s="116"/>
      <c r="F84" s="135">
        <v>118591</v>
      </c>
      <c r="G84" s="17"/>
    </row>
    <row r="85" spans="1:7" s="10" customFormat="1" ht="42.75" customHeight="1" x14ac:dyDescent="0.25">
      <c r="A85" s="45"/>
      <c r="B85" s="43" t="s">
        <v>75</v>
      </c>
      <c r="C85" s="53" t="s">
        <v>987</v>
      </c>
      <c r="D85" s="167">
        <v>519319</v>
      </c>
      <c r="E85" s="116"/>
      <c r="F85" s="135">
        <v>507183</v>
      </c>
      <c r="G85" s="17"/>
    </row>
    <row r="86" spans="1:7" s="10" customFormat="1" ht="24.95" customHeight="1" x14ac:dyDescent="0.25">
      <c r="A86" s="45"/>
      <c r="B86" s="43" t="s">
        <v>76</v>
      </c>
      <c r="C86" s="53" t="s">
        <v>988</v>
      </c>
      <c r="D86" s="166">
        <f>SUM(D87:D101,D104,D105,D106)</f>
        <v>12767360</v>
      </c>
      <c r="E86" s="116"/>
      <c r="F86" s="134">
        <f>SUM(F87:F101,F104,F105,F106)</f>
        <v>14590533</v>
      </c>
      <c r="G86" s="17"/>
    </row>
    <row r="87" spans="1:7" s="10" customFormat="1" ht="24.95" customHeight="1" x14ac:dyDescent="0.25">
      <c r="A87" s="45" t="s">
        <v>15</v>
      </c>
      <c r="B87" s="44" t="s">
        <v>77</v>
      </c>
      <c r="C87" s="55" t="s">
        <v>78</v>
      </c>
      <c r="D87" s="167">
        <v>7280615</v>
      </c>
      <c r="E87" s="116"/>
      <c r="F87" s="135">
        <v>8813071</v>
      </c>
      <c r="G87" s="17"/>
    </row>
    <row r="88" spans="1:7" s="10" customFormat="1" ht="24.95" customHeight="1" x14ac:dyDescent="0.25">
      <c r="A88" s="45" t="s">
        <v>15</v>
      </c>
      <c r="B88" s="44" t="s">
        <v>79</v>
      </c>
      <c r="C88" s="55" t="s">
        <v>80</v>
      </c>
      <c r="D88" s="167">
        <v>1555741</v>
      </c>
      <c r="E88" s="116"/>
      <c r="F88" s="135">
        <v>1827195</v>
      </c>
      <c r="G88" s="17"/>
    </row>
    <row r="89" spans="1:7" s="8" customFormat="1" ht="24.95" customHeight="1" x14ac:dyDescent="0.25">
      <c r="A89" s="45" t="s">
        <v>15</v>
      </c>
      <c r="B89" s="44" t="s">
        <v>973</v>
      </c>
      <c r="C89" s="55" t="s">
        <v>1046</v>
      </c>
      <c r="D89" s="167">
        <v>0</v>
      </c>
      <c r="E89" s="116"/>
      <c r="F89" s="135"/>
      <c r="G89" s="17"/>
    </row>
    <row r="90" spans="1:7" s="8" customFormat="1" ht="24.95" customHeight="1" x14ac:dyDescent="0.25">
      <c r="A90" s="7" t="s">
        <v>14</v>
      </c>
      <c r="B90" s="44" t="s">
        <v>81</v>
      </c>
      <c r="C90" s="55" t="s">
        <v>1047</v>
      </c>
      <c r="D90" s="167">
        <v>0</v>
      </c>
      <c r="E90" s="116"/>
      <c r="F90" s="135"/>
      <c r="G90" s="17"/>
    </row>
    <row r="91" spans="1:7" s="10" customFormat="1" ht="24.95" customHeight="1" x14ac:dyDescent="0.25">
      <c r="A91" s="7" t="s">
        <v>15</v>
      </c>
      <c r="B91" s="44" t="s">
        <v>82</v>
      </c>
      <c r="C91" s="55" t="s">
        <v>1048</v>
      </c>
      <c r="D91" s="167">
        <v>1355990</v>
      </c>
      <c r="E91" s="116"/>
      <c r="F91" s="135">
        <v>1344083</v>
      </c>
      <c r="G91" s="17"/>
    </row>
    <row r="92" spans="1:7" s="8" customFormat="1" ht="24.95" customHeight="1" x14ac:dyDescent="0.25">
      <c r="A92" s="7" t="s">
        <v>15</v>
      </c>
      <c r="B92" s="44" t="s">
        <v>83</v>
      </c>
      <c r="C92" s="55" t="s">
        <v>1049</v>
      </c>
      <c r="D92" s="167">
        <v>330578</v>
      </c>
      <c r="E92" s="116"/>
      <c r="F92" s="135">
        <v>338731</v>
      </c>
      <c r="G92" s="17"/>
    </row>
    <row r="93" spans="1:7" s="8" customFormat="1" ht="24.95" customHeight="1" x14ac:dyDescent="0.25">
      <c r="A93" s="7" t="s">
        <v>15</v>
      </c>
      <c r="B93" s="44" t="s">
        <v>84</v>
      </c>
      <c r="C93" s="55" t="s">
        <v>1050</v>
      </c>
      <c r="D93" s="167">
        <v>1505225</v>
      </c>
      <c r="E93" s="116"/>
      <c r="F93" s="135">
        <v>1311401</v>
      </c>
      <c r="G93" s="17"/>
    </row>
    <row r="94" spans="1:7" s="8" customFormat="1" ht="24.95" customHeight="1" x14ac:dyDescent="0.25">
      <c r="A94" s="7" t="s">
        <v>15</v>
      </c>
      <c r="B94" s="44" t="s">
        <v>85</v>
      </c>
      <c r="C94" s="55" t="s">
        <v>1051</v>
      </c>
      <c r="D94" s="167">
        <v>0</v>
      </c>
      <c r="E94" s="116"/>
      <c r="F94" s="135">
        <v>0</v>
      </c>
      <c r="G94" s="17"/>
    </row>
    <row r="95" spans="1:7" s="8" customFormat="1" ht="24.95" customHeight="1" x14ac:dyDescent="0.25">
      <c r="A95" s="7" t="s">
        <v>15</v>
      </c>
      <c r="B95" s="44" t="s">
        <v>86</v>
      </c>
      <c r="C95" s="55" t="s">
        <v>1052</v>
      </c>
      <c r="D95" s="167">
        <v>0</v>
      </c>
      <c r="E95" s="116"/>
      <c r="F95" s="135"/>
      <c r="G95" s="17"/>
    </row>
    <row r="96" spans="1:7" s="8" customFormat="1" ht="24.95" customHeight="1" x14ac:dyDescent="0.25">
      <c r="A96" s="49" t="s">
        <v>14</v>
      </c>
      <c r="B96" s="44" t="s">
        <v>955</v>
      </c>
      <c r="C96" s="55" t="s">
        <v>1072</v>
      </c>
      <c r="D96" s="167">
        <v>35927</v>
      </c>
      <c r="E96" s="116"/>
      <c r="F96" s="135">
        <v>14427</v>
      </c>
      <c r="G96" s="17"/>
    </row>
    <row r="97" spans="1:7" s="8" customFormat="1" ht="24.95" customHeight="1" x14ac:dyDescent="0.25">
      <c r="A97" s="49" t="s">
        <v>14</v>
      </c>
      <c r="B97" s="44" t="s">
        <v>899</v>
      </c>
      <c r="C97" s="55" t="s">
        <v>1073</v>
      </c>
      <c r="D97" s="167">
        <v>0</v>
      </c>
      <c r="E97" s="116"/>
      <c r="F97" s="135"/>
      <c r="G97" s="17"/>
    </row>
    <row r="98" spans="1:7" s="8" customFormat="1" ht="24.95" customHeight="1" x14ac:dyDescent="0.25">
      <c r="A98" s="7" t="s">
        <v>15</v>
      </c>
      <c r="B98" s="44" t="s">
        <v>87</v>
      </c>
      <c r="C98" s="55" t="s">
        <v>1074</v>
      </c>
      <c r="D98" s="167">
        <v>0</v>
      </c>
      <c r="E98" s="116"/>
      <c r="F98" s="135"/>
      <c r="G98" s="17"/>
    </row>
    <row r="99" spans="1:7" s="8" customFormat="1" ht="24.95" customHeight="1" x14ac:dyDescent="0.25">
      <c r="A99" s="49" t="s">
        <v>15</v>
      </c>
      <c r="B99" s="44" t="s">
        <v>88</v>
      </c>
      <c r="C99" s="55" t="s">
        <v>1075</v>
      </c>
      <c r="D99" s="167">
        <v>0</v>
      </c>
      <c r="E99" s="116"/>
      <c r="F99" s="135"/>
      <c r="G99" s="17"/>
    </row>
    <row r="100" spans="1:7" s="8" customFormat="1" ht="24.95" customHeight="1" x14ac:dyDescent="0.25">
      <c r="A100" s="49" t="s">
        <v>15</v>
      </c>
      <c r="B100" s="44" t="s">
        <v>1087</v>
      </c>
      <c r="C100" s="55" t="s">
        <v>1094</v>
      </c>
      <c r="D100" s="167">
        <v>0</v>
      </c>
      <c r="E100" s="116"/>
      <c r="F100" s="135"/>
      <c r="G100" s="17"/>
    </row>
    <row r="101" spans="1:7" s="20" customFormat="1" ht="24.95" customHeight="1" x14ac:dyDescent="0.25">
      <c r="A101" s="7" t="s">
        <v>14</v>
      </c>
      <c r="B101" s="44" t="s">
        <v>89</v>
      </c>
      <c r="C101" s="55" t="s">
        <v>1088</v>
      </c>
      <c r="D101" s="167">
        <f>+D102+D103</f>
        <v>24132</v>
      </c>
      <c r="E101" s="116"/>
      <c r="F101" s="135">
        <f>+F102+F103</f>
        <v>36626</v>
      </c>
      <c r="G101" s="17"/>
    </row>
    <row r="102" spans="1:7" s="20" customFormat="1" ht="24.95" customHeight="1" x14ac:dyDescent="0.25">
      <c r="A102" s="7" t="s">
        <v>14</v>
      </c>
      <c r="B102" s="43" t="s">
        <v>90</v>
      </c>
      <c r="C102" s="53" t="s">
        <v>1089</v>
      </c>
      <c r="D102" s="167">
        <v>0</v>
      </c>
      <c r="E102" s="116"/>
      <c r="F102" s="135"/>
      <c r="G102" s="17"/>
    </row>
    <row r="103" spans="1:7" s="8" customFormat="1" ht="24.95" customHeight="1" x14ac:dyDescent="0.25">
      <c r="A103" s="7" t="s">
        <v>14</v>
      </c>
      <c r="B103" s="43" t="s">
        <v>91</v>
      </c>
      <c r="C103" s="53" t="s">
        <v>1090</v>
      </c>
      <c r="D103" s="167">
        <v>24132</v>
      </c>
      <c r="E103" s="116"/>
      <c r="F103" s="135">
        <v>36626</v>
      </c>
      <c r="G103" s="17"/>
    </row>
    <row r="104" spans="1:7" s="40" customFormat="1" ht="24.95" customHeight="1" x14ac:dyDescent="0.25">
      <c r="A104" s="7"/>
      <c r="B104" s="44" t="s">
        <v>92</v>
      </c>
      <c r="C104" s="55" t="s">
        <v>1091</v>
      </c>
      <c r="D104" s="167">
        <v>679152</v>
      </c>
      <c r="E104" s="116"/>
      <c r="F104" s="135">
        <v>904999</v>
      </c>
      <c r="G104" s="17"/>
    </row>
    <row r="105" spans="1:7" s="40" customFormat="1" ht="24.95" customHeight="1" x14ac:dyDescent="0.25">
      <c r="A105" s="45" t="s">
        <v>16</v>
      </c>
      <c r="B105" s="44" t="s">
        <v>985</v>
      </c>
      <c r="C105" s="55" t="s">
        <v>1092</v>
      </c>
      <c r="D105" s="167">
        <v>0</v>
      </c>
      <c r="E105" s="116"/>
      <c r="F105" s="135"/>
      <c r="G105" s="17"/>
    </row>
    <row r="106" spans="1:7" s="40" customFormat="1" ht="24.95" customHeight="1" x14ac:dyDescent="0.25">
      <c r="A106" s="45" t="s">
        <v>14</v>
      </c>
      <c r="B106" s="44" t="s">
        <v>1084</v>
      </c>
      <c r="C106" s="55" t="s">
        <v>1093</v>
      </c>
      <c r="D106" s="167">
        <v>0</v>
      </c>
      <c r="E106" s="116"/>
      <c r="F106" s="135"/>
      <c r="G106" s="17"/>
    </row>
    <row r="107" spans="1:7" s="10" customFormat="1" ht="24.95" customHeight="1" x14ac:dyDescent="0.25">
      <c r="A107" s="31" t="s">
        <v>15</v>
      </c>
      <c r="B107" s="46" t="s">
        <v>93</v>
      </c>
      <c r="C107" s="54" t="s">
        <v>94</v>
      </c>
      <c r="D107" s="167">
        <f>SUM(D108:D112)</f>
        <v>0</v>
      </c>
      <c r="E107" s="116"/>
      <c r="F107" s="135">
        <f>SUM(F108:F112)</f>
        <v>0</v>
      </c>
      <c r="G107" s="17"/>
    </row>
    <row r="108" spans="1:7" s="8" customFormat="1" ht="24.95" customHeight="1" x14ac:dyDescent="0.25">
      <c r="A108" s="49" t="s">
        <v>15</v>
      </c>
      <c r="B108" s="44" t="s">
        <v>95</v>
      </c>
      <c r="C108" s="55" t="s">
        <v>96</v>
      </c>
      <c r="D108" s="167">
        <v>0</v>
      </c>
      <c r="E108" s="116"/>
      <c r="F108" s="135"/>
      <c r="G108" s="17"/>
    </row>
    <row r="109" spans="1:7" s="8" customFormat="1" ht="24.95" customHeight="1" x14ac:dyDescent="0.25">
      <c r="A109" s="49" t="s">
        <v>15</v>
      </c>
      <c r="B109" s="43" t="s">
        <v>97</v>
      </c>
      <c r="C109" s="53" t="s">
        <v>98</v>
      </c>
      <c r="D109" s="167">
        <v>0</v>
      </c>
      <c r="E109" s="116"/>
      <c r="F109" s="135"/>
      <c r="G109" s="17"/>
    </row>
    <row r="110" spans="1:7" s="8" customFormat="1" ht="24.95" customHeight="1" x14ac:dyDescent="0.25">
      <c r="A110" s="49" t="s">
        <v>15</v>
      </c>
      <c r="B110" s="43" t="s">
        <v>982</v>
      </c>
      <c r="C110" s="53" t="s">
        <v>1076</v>
      </c>
      <c r="D110" s="167">
        <v>0</v>
      </c>
      <c r="E110" s="116"/>
      <c r="F110" s="135"/>
      <c r="G110" s="17"/>
    </row>
    <row r="111" spans="1:7" s="8" customFormat="1" ht="24.95" customHeight="1" x14ac:dyDescent="0.25">
      <c r="A111" s="9" t="s">
        <v>15</v>
      </c>
      <c r="B111" s="43" t="s">
        <v>99</v>
      </c>
      <c r="C111" s="53" t="s">
        <v>1054</v>
      </c>
      <c r="D111" s="167">
        <v>0</v>
      </c>
      <c r="E111" s="116"/>
      <c r="F111" s="135"/>
      <c r="G111" s="17"/>
    </row>
    <row r="112" spans="1:7" s="8" customFormat="1" ht="24.95" customHeight="1" x14ac:dyDescent="0.25">
      <c r="A112" s="9" t="s">
        <v>15</v>
      </c>
      <c r="B112" s="43" t="s">
        <v>100</v>
      </c>
      <c r="C112" s="53" t="s">
        <v>1055</v>
      </c>
      <c r="D112" s="167">
        <v>0</v>
      </c>
      <c r="E112" s="116"/>
      <c r="F112" s="135"/>
      <c r="G112" s="17"/>
    </row>
    <row r="113" spans="1:7" s="10" customFormat="1" ht="24.95" customHeight="1" x14ac:dyDescent="0.25">
      <c r="A113" s="45"/>
      <c r="B113" s="46" t="s">
        <v>101</v>
      </c>
      <c r="C113" s="54" t="s">
        <v>102</v>
      </c>
      <c r="D113" s="166">
        <v>1877869</v>
      </c>
      <c r="E113" s="116"/>
      <c r="F113" s="136">
        <v>2172809</v>
      </c>
      <c r="G113" s="17"/>
    </row>
    <row r="114" spans="1:7" s="10" customFormat="1" ht="24.95" customHeight="1" x14ac:dyDescent="0.25">
      <c r="A114" s="45"/>
      <c r="B114" s="46" t="s">
        <v>103</v>
      </c>
      <c r="C114" s="54" t="s">
        <v>104</v>
      </c>
      <c r="D114" s="166">
        <f>SUM(D115:D121)</f>
        <v>6317811</v>
      </c>
      <c r="E114" s="116"/>
      <c r="F114" s="134">
        <f>SUM(F115:F121)</f>
        <v>5516924</v>
      </c>
      <c r="G114" s="17"/>
    </row>
    <row r="115" spans="1:7" s="10" customFormat="1" ht="24.95" customHeight="1" x14ac:dyDescent="0.25">
      <c r="A115" s="45"/>
      <c r="B115" s="43" t="s">
        <v>105</v>
      </c>
      <c r="C115" s="53" t="s">
        <v>106</v>
      </c>
      <c r="D115" s="167">
        <v>5857296</v>
      </c>
      <c r="E115" s="116"/>
      <c r="F115" s="135"/>
      <c r="G115" s="17"/>
    </row>
    <row r="116" spans="1:7" s="10" customFormat="1" ht="24.95" customHeight="1" x14ac:dyDescent="0.25">
      <c r="A116" s="45"/>
      <c r="B116" s="43" t="s">
        <v>107</v>
      </c>
      <c r="C116" s="53" t="s">
        <v>108</v>
      </c>
      <c r="D116" s="167">
        <v>104454</v>
      </c>
      <c r="E116" s="116"/>
      <c r="F116" s="135"/>
      <c r="G116" s="17"/>
    </row>
    <row r="117" spans="1:7" s="10" customFormat="1" ht="24.95" customHeight="1" x14ac:dyDescent="0.25">
      <c r="A117" s="45"/>
      <c r="B117" s="43" t="s">
        <v>109</v>
      </c>
      <c r="C117" s="53" t="s">
        <v>110</v>
      </c>
      <c r="D117" s="167">
        <v>0</v>
      </c>
      <c r="E117" s="116"/>
      <c r="F117" s="135"/>
      <c r="G117" s="17"/>
    </row>
    <row r="118" spans="1:7" s="10" customFormat="1" ht="24.95" customHeight="1" x14ac:dyDescent="0.25">
      <c r="A118" s="45"/>
      <c r="B118" s="43" t="s">
        <v>111</v>
      </c>
      <c r="C118" s="53" t="s">
        <v>112</v>
      </c>
      <c r="D118" s="167">
        <v>41044</v>
      </c>
      <c r="E118" s="116"/>
      <c r="F118" s="135"/>
      <c r="G118" s="17"/>
    </row>
    <row r="119" spans="1:7" s="10" customFormat="1" ht="24.95" customHeight="1" x14ac:dyDescent="0.25">
      <c r="A119" s="45" t="s">
        <v>16</v>
      </c>
      <c r="B119" s="43" t="s">
        <v>113</v>
      </c>
      <c r="C119" s="53" t="s">
        <v>114</v>
      </c>
      <c r="D119" s="167">
        <v>94646</v>
      </c>
      <c r="E119" s="116"/>
      <c r="F119" s="135"/>
      <c r="G119" s="17"/>
    </row>
    <row r="120" spans="1:7" s="10" customFormat="1" ht="24.95" customHeight="1" x14ac:dyDescent="0.25">
      <c r="A120" s="45"/>
      <c r="B120" s="43" t="s">
        <v>115</v>
      </c>
      <c r="C120" s="53" t="s">
        <v>116</v>
      </c>
      <c r="D120" s="167">
        <v>220371</v>
      </c>
      <c r="E120" s="116"/>
      <c r="F120" s="135">
        <v>5516924</v>
      </c>
      <c r="G120" s="17"/>
    </row>
    <row r="121" spans="1:7" s="10" customFormat="1" ht="24.95" customHeight="1" x14ac:dyDescent="0.25">
      <c r="A121" s="45" t="s">
        <v>16</v>
      </c>
      <c r="B121" s="43" t="s">
        <v>117</v>
      </c>
      <c r="C121" s="53" t="s">
        <v>118</v>
      </c>
      <c r="D121" s="167"/>
      <c r="E121" s="116"/>
      <c r="F121" s="135"/>
      <c r="G121" s="17"/>
    </row>
    <row r="122" spans="1:7" s="10" customFormat="1" ht="24.95" customHeight="1" x14ac:dyDescent="0.25">
      <c r="A122" s="11"/>
      <c r="B122" s="47" t="s">
        <v>119</v>
      </c>
      <c r="C122" s="57" t="s">
        <v>120</v>
      </c>
      <c r="D122" s="166">
        <f>+D123+D124+D127+D132+D136</f>
        <v>16192493</v>
      </c>
      <c r="E122" s="116"/>
      <c r="F122" s="134">
        <f>+F123+F124+F127+F132+F136</f>
        <v>14343745</v>
      </c>
      <c r="G122" s="17"/>
    </row>
    <row r="123" spans="1:7" s="10" customFormat="1" ht="24.95" customHeight="1" x14ac:dyDescent="0.25">
      <c r="A123" s="11"/>
      <c r="B123" s="46" t="s">
        <v>121</v>
      </c>
      <c r="C123" s="54" t="s">
        <v>122</v>
      </c>
      <c r="D123" s="167">
        <v>4505834</v>
      </c>
      <c r="E123" s="116"/>
      <c r="F123" s="135">
        <v>4538974</v>
      </c>
      <c r="G123" s="17"/>
    </row>
    <row r="124" spans="1:7" s="10" customFormat="1" ht="24.95" customHeight="1" x14ac:dyDescent="0.25">
      <c r="A124" s="100"/>
      <c r="B124" s="46" t="s">
        <v>123</v>
      </c>
      <c r="C124" s="54" t="s">
        <v>124</v>
      </c>
      <c r="D124" s="167">
        <f>SUM(D125:D126)</f>
        <v>18764</v>
      </c>
      <c r="E124" s="116"/>
      <c r="F124" s="135">
        <f>SUM(F125:F126)</f>
        <v>0</v>
      </c>
      <c r="G124" s="17"/>
    </row>
    <row r="125" spans="1:7" s="10" customFormat="1" ht="24.95" customHeight="1" x14ac:dyDescent="0.25">
      <c r="A125" s="100"/>
      <c r="B125" s="43" t="s">
        <v>125</v>
      </c>
      <c r="C125" s="53" t="s">
        <v>126</v>
      </c>
      <c r="D125" s="167">
        <v>0</v>
      </c>
      <c r="E125" s="116"/>
      <c r="F125" s="135">
        <v>0</v>
      </c>
      <c r="G125" s="17"/>
    </row>
    <row r="126" spans="1:7" s="10" customFormat="1" ht="24.95" customHeight="1" x14ac:dyDescent="0.25">
      <c r="A126" s="100"/>
      <c r="B126" s="43" t="s">
        <v>127</v>
      </c>
      <c r="C126" s="53" t="s">
        <v>128</v>
      </c>
      <c r="D126" s="167">
        <v>18764</v>
      </c>
      <c r="E126" s="116"/>
      <c r="F126" s="135"/>
      <c r="G126" s="17"/>
    </row>
    <row r="127" spans="1:7" s="10" customFormat="1" ht="24.95" customHeight="1" x14ac:dyDescent="0.25">
      <c r="A127" s="31" t="s">
        <v>16</v>
      </c>
      <c r="B127" s="46" t="s">
        <v>129</v>
      </c>
      <c r="C127" s="54" t="s">
        <v>130</v>
      </c>
      <c r="D127" s="166">
        <f>+D128+D129+D130+D131</f>
        <v>120559</v>
      </c>
      <c r="E127" s="116"/>
      <c r="F127" s="134">
        <f>+F128+F129+F130+F131</f>
        <v>85418</v>
      </c>
      <c r="G127" s="17"/>
    </row>
    <row r="128" spans="1:7" s="10" customFormat="1" ht="38.25" x14ac:dyDescent="0.25">
      <c r="A128" s="45" t="s">
        <v>16</v>
      </c>
      <c r="B128" s="43" t="s">
        <v>131</v>
      </c>
      <c r="C128" s="53" t="s">
        <v>132</v>
      </c>
      <c r="D128" s="167">
        <v>0</v>
      </c>
      <c r="E128" s="116"/>
      <c r="F128" s="135">
        <v>4299</v>
      </c>
      <c r="G128" s="17"/>
    </row>
    <row r="129" spans="1:7" s="10" customFormat="1" ht="24.95" customHeight="1" x14ac:dyDescent="0.25">
      <c r="A129" s="45" t="s">
        <v>16</v>
      </c>
      <c r="B129" s="43" t="s">
        <v>133</v>
      </c>
      <c r="C129" s="53" t="s">
        <v>134</v>
      </c>
      <c r="D129" s="167">
        <v>0</v>
      </c>
      <c r="E129" s="116"/>
      <c r="F129" s="135"/>
      <c r="G129" s="17"/>
    </row>
    <row r="130" spans="1:7" s="10" customFormat="1" ht="24.95" customHeight="1" x14ac:dyDescent="0.25">
      <c r="A130" s="45" t="s">
        <v>16</v>
      </c>
      <c r="B130" s="43" t="s">
        <v>135</v>
      </c>
      <c r="C130" s="53" t="s">
        <v>136</v>
      </c>
      <c r="D130" s="167">
        <v>120559</v>
      </c>
      <c r="E130" s="116"/>
      <c r="F130" s="131">
        <v>81119</v>
      </c>
      <c r="G130" s="17"/>
    </row>
    <row r="131" spans="1:7" s="41" customFormat="1" ht="24.95" customHeight="1" x14ac:dyDescent="0.25">
      <c r="A131" s="45" t="s">
        <v>16</v>
      </c>
      <c r="B131" s="43" t="s">
        <v>1012</v>
      </c>
      <c r="C131" s="53" t="s">
        <v>1013</v>
      </c>
      <c r="D131" s="167">
        <v>0</v>
      </c>
      <c r="E131" s="116"/>
      <c r="F131" s="135"/>
      <c r="G131" s="17"/>
    </row>
    <row r="132" spans="1:7" s="10" customFormat="1" ht="24.95" customHeight="1" x14ac:dyDescent="0.25">
      <c r="A132" s="45"/>
      <c r="B132" s="46" t="s">
        <v>137</v>
      </c>
      <c r="C132" s="54" t="s">
        <v>138</v>
      </c>
      <c r="D132" s="166">
        <f>+D133+D134+D135</f>
        <v>3167418</v>
      </c>
      <c r="E132" s="116"/>
      <c r="F132" s="134">
        <f>+F133+F134+F135</f>
        <v>2768798</v>
      </c>
      <c r="G132" s="17"/>
    </row>
    <row r="133" spans="1:7" s="10" customFormat="1" ht="24.95" customHeight="1" x14ac:dyDescent="0.25">
      <c r="A133" s="45"/>
      <c r="B133" s="43" t="s">
        <v>139</v>
      </c>
      <c r="C133" s="53" t="s">
        <v>140</v>
      </c>
      <c r="D133" s="167">
        <v>253434</v>
      </c>
      <c r="E133" s="116"/>
      <c r="F133" s="131">
        <v>278715</v>
      </c>
      <c r="G133" s="17"/>
    </row>
    <row r="134" spans="1:7" s="10" customFormat="1" ht="24.95" customHeight="1" x14ac:dyDescent="0.25">
      <c r="A134" s="45"/>
      <c r="B134" s="43" t="s">
        <v>141</v>
      </c>
      <c r="C134" s="53" t="s">
        <v>142</v>
      </c>
      <c r="D134" s="167">
        <v>2600675</v>
      </c>
      <c r="E134" s="116"/>
      <c r="F134" s="135">
        <v>2210209</v>
      </c>
      <c r="G134" s="17"/>
    </row>
    <row r="135" spans="1:7" s="10" customFormat="1" ht="24.95" customHeight="1" x14ac:dyDescent="0.25">
      <c r="A135" s="45"/>
      <c r="B135" s="43" t="s">
        <v>143</v>
      </c>
      <c r="C135" s="53" t="s">
        <v>144</v>
      </c>
      <c r="D135" s="167">
        <v>313309</v>
      </c>
      <c r="E135" s="116"/>
      <c r="F135" s="135">
        <v>279874</v>
      </c>
      <c r="G135" s="17"/>
    </row>
    <row r="136" spans="1:7" s="10" customFormat="1" ht="24.95" customHeight="1" x14ac:dyDescent="0.25">
      <c r="A136" s="45"/>
      <c r="B136" s="46" t="s">
        <v>145</v>
      </c>
      <c r="C136" s="54" t="s">
        <v>146</v>
      </c>
      <c r="D136" s="166">
        <f>SUM(D137+D141+D142)</f>
        <v>8379918</v>
      </c>
      <c r="E136" s="116"/>
      <c r="F136" s="134">
        <f>SUM(F137+F141+F142)</f>
        <v>6950555</v>
      </c>
      <c r="G136" s="17"/>
    </row>
    <row r="137" spans="1:7" s="10" customFormat="1" ht="24.95" customHeight="1" x14ac:dyDescent="0.25">
      <c r="A137" s="45"/>
      <c r="B137" s="43" t="s">
        <v>147</v>
      </c>
      <c r="C137" s="53" t="s">
        <v>148</v>
      </c>
      <c r="D137" s="167">
        <f>SUM(D138:D140)</f>
        <v>7693134</v>
      </c>
      <c r="E137" s="116"/>
      <c r="F137" s="135">
        <f>SUM(F138:F140)</f>
        <v>5794236</v>
      </c>
      <c r="G137" s="17"/>
    </row>
    <row r="138" spans="1:7" s="10" customFormat="1" ht="24.95" customHeight="1" x14ac:dyDescent="0.25">
      <c r="A138" s="45"/>
      <c r="B138" s="44" t="s">
        <v>149</v>
      </c>
      <c r="C138" s="55" t="s">
        <v>150</v>
      </c>
      <c r="D138" s="167">
        <v>0</v>
      </c>
      <c r="E138" s="116"/>
      <c r="F138" s="135"/>
      <c r="G138" s="17"/>
    </row>
    <row r="139" spans="1:7" s="10" customFormat="1" ht="24.95" customHeight="1" x14ac:dyDescent="0.25">
      <c r="A139" s="45"/>
      <c r="B139" s="44" t="s">
        <v>151</v>
      </c>
      <c r="C139" s="55" t="s">
        <v>152</v>
      </c>
      <c r="D139" s="167">
        <v>6449488</v>
      </c>
      <c r="E139" s="116"/>
      <c r="F139" s="135">
        <v>3487943</v>
      </c>
      <c r="G139" s="17"/>
    </row>
    <row r="140" spans="1:7" s="10" customFormat="1" ht="24.95" customHeight="1" x14ac:dyDescent="0.25">
      <c r="A140" s="45"/>
      <c r="B140" s="44" t="s">
        <v>153</v>
      </c>
      <c r="C140" s="55" t="s">
        <v>154</v>
      </c>
      <c r="D140" s="167">
        <v>1243646</v>
      </c>
      <c r="E140" s="116"/>
      <c r="F140" s="135">
        <v>2306293</v>
      </c>
      <c r="G140" s="17"/>
    </row>
    <row r="141" spans="1:7" s="8" customFormat="1" ht="24.95" customHeight="1" x14ac:dyDescent="0.25">
      <c r="A141" s="49"/>
      <c r="B141" s="43" t="s">
        <v>956</v>
      </c>
      <c r="C141" s="53" t="s">
        <v>992</v>
      </c>
      <c r="D141" s="167">
        <v>0</v>
      </c>
      <c r="E141" s="116"/>
      <c r="F141" s="135">
        <v>0</v>
      </c>
      <c r="G141" s="17"/>
    </row>
    <row r="142" spans="1:7" s="8" customFormat="1" ht="24.95" customHeight="1" x14ac:dyDescent="0.25">
      <c r="A142" s="49"/>
      <c r="B142" s="43" t="s">
        <v>155</v>
      </c>
      <c r="C142" s="53" t="s">
        <v>943</v>
      </c>
      <c r="D142" s="167">
        <v>686784</v>
      </c>
      <c r="E142" s="116"/>
      <c r="F142" s="135">
        <v>1156319</v>
      </c>
      <c r="G142" s="17"/>
    </row>
    <row r="143" spans="1:7" s="8" customFormat="1" ht="24.95" customHeight="1" x14ac:dyDescent="0.25">
      <c r="A143" s="49"/>
      <c r="B143" s="47" t="s">
        <v>156</v>
      </c>
      <c r="C143" s="57" t="s">
        <v>157</v>
      </c>
      <c r="D143" s="166">
        <f>+D144+D145+D146</f>
        <v>12153887</v>
      </c>
      <c r="E143" s="116"/>
      <c r="F143" s="134">
        <f>+F144+F145+F146</f>
        <v>11725812</v>
      </c>
      <c r="G143" s="17"/>
    </row>
    <row r="144" spans="1:7" s="8" customFormat="1" ht="24.95" customHeight="1" x14ac:dyDescent="0.25">
      <c r="A144" s="49"/>
      <c r="B144" s="46" t="s">
        <v>158</v>
      </c>
      <c r="C144" s="54" t="s">
        <v>900</v>
      </c>
      <c r="D144" s="167">
        <v>12142477</v>
      </c>
      <c r="E144" s="116"/>
      <c r="F144" s="131">
        <v>11716655</v>
      </c>
      <c r="G144" s="17"/>
    </row>
    <row r="145" spans="1:7" s="10" customFormat="1" ht="24.95" customHeight="1" x14ac:dyDescent="0.25">
      <c r="A145" s="45"/>
      <c r="B145" s="46" t="s">
        <v>159</v>
      </c>
      <c r="C145" s="54" t="s">
        <v>160</v>
      </c>
      <c r="D145" s="167">
        <v>11410</v>
      </c>
      <c r="E145" s="116"/>
      <c r="F145" s="135">
        <v>9157</v>
      </c>
      <c r="G145" s="17"/>
    </row>
    <row r="146" spans="1:7" s="10" customFormat="1" ht="24.95" customHeight="1" x14ac:dyDescent="0.25">
      <c r="A146" s="45"/>
      <c r="B146" s="46" t="s">
        <v>161</v>
      </c>
      <c r="C146" s="54" t="s">
        <v>162</v>
      </c>
      <c r="D146" s="167">
        <v>0</v>
      </c>
      <c r="E146" s="116"/>
      <c r="F146" s="135"/>
      <c r="G146" s="17"/>
    </row>
    <row r="147" spans="1:7" s="10" customFormat="1" ht="24.95" customHeight="1" x14ac:dyDescent="0.25">
      <c r="A147" s="45"/>
      <c r="B147" s="47" t="s">
        <v>163</v>
      </c>
      <c r="C147" s="57" t="s">
        <v>164</v>
      </c>
      <c r="D147" s="166">
        <f>+D148+D149+D150+D151+D152+D153</f>
        <v>14282086</v>
      </c>
      <c r="E147" s="116"/>
      <c r="F147" s="134">
        <f>+F148+F149+F150+F151+F152+F153</f>
        <v>14103517</v>
      </c>
      <c r="G147" s="17"/>
    </row>
    <row r="148" spans="1:7" s="10" customFormat="1" ht="24.95" customHeight="1" x14ac:dyDescent="0.25">
      <c r="A148" s="45"/>
      <c r="B148" s="46" t="s">
        <v>165</v>
      </c>
      <c r="C148" s="54" t="s">
        <v>166</v>
      </c>
      <c r="D148" s="167">
        <v>0</v>
      </c>
      <c r="E148" s="116"/>
      <c r="F148" s="135"/>
      <c r="G148" s="17"/>
    </row>
    <row r="149" spans="1:7" s="10" customFormat="1" ht="24.95" customHeight="1" x14ac:dyDescent="0.25">
      <c r="A149" s="45"/>
      <c r="B149" s="46" t="s">
        <v>167</v>
      </c>
      <c r="C149" s="54" t="s">
        <v>168</v>
      </c>
      <c r="D149" s="167">
        <v>14184723</v>
      </c>
      <c r="E149" s="116"/>
      <c r="F149" s="131">
        <v>14009714</v>
      </c>
      <c r="G149" s="17"/>
    </row>
    <row r="150" spans="1:7" s="10" customFormat="1" ht="24.95" customHeight="1" x14ac:dyDescent="0.25">
      <c r="A150" s="45"/>
      <c r="B150" s="46" t="s">
        <v>169</v>
      </c>
      <c r="C150" s="54" t="s">
        <v>170</v>
      </c>
      <c r="D150" s="167">
        <v>0</v>
      </c>
      <c r="E150" s="116"/>
      <c r="F150" s="135"/>
      <c r="G150" s="17"/>
    </row>
    <row r="151" spans="1:7" s="10" customFormat="1" ht="24.95" customHeight="1" x14ac:dyDescent="0.25">
      <c r="A151" s="45"/>
      <c r="B151" s="46" t="s">
        <v>171</v>
      </c>
      <c r="C151" s="54" t="s">
        <v>172</v>
      </c>
      <c r="D151" s="167">
        <v>0</v>
      </c>
      <c r="E151" s="116"/>
      <c r="F151" s="135"/>
      <c r="G151" s="17"/>
    </row>
    <row r="152" spans="1:7" s="10" customFormat="1" ht="24.95" customHeight="1" x14ac:dyDescent="0.25">
      <c r="A152" s="45"/>
      <c r="B152" s="46" t="s">
        <v>173</v>
      </c>
      <c r="C152" s="54" t="s">
        <v>174</v>
      </c>
      <c r="D152" s="167">
        <v>0</v>
      </c>
      <c r="E152" s="116"/>
      <c r="F152" s="135"/>
      <c r="G152" s="17"/>
    </row>
    <row r="153" spans="1:7" s="10" customFormat="1" ht="24.95" customHeight="1" x14ac:dyDescent="0.25">
      <c r="A153" s="45"/>
      <c r="B153" s="46" t="s">
        <v>175</v>
      </c>
      <c r="C153" s="54" t="s">
        <v>176</v>
      </c>
      <c r="D153" s="167">
        <v>97363</v>
      </c>
      <c r="E153" s="116"/>
      <c r="F153" s="131">
        <v>93803</v>
      </c>
      <c r="G153" s="17"/>
    </row>
    <row r="154" spans="1:7" s="10" customFormat="1" ht="24.95" customHeight="1" x14ac:dyDescent="0.25">
      <c r="A154" s="45"/>
      <c r="B154" s="47" t="s">
        <v>177</v>
      </c>
      <c r="C154" s="57" t="s">
        <v>178</v>
      </c>
      <c r="D154" s="167">
        <v>0</v>
      </c>
      <c r="E154" s="116"/>
      <c r="F154" s="135"/>
      <c r="G154" s="17"/>
    </row>
    <row r="155" spans="1:7" s="10" customFormat="1" ht="24.95" customHeight="1" x14ac:dyDescent="0.25">
      <c r="A155" s="45"/>
      <c r="B155" s="47" t="s">
        <v>179</v>
      </c>
      <c r="C155" s="57" t="s">
        <v>180</v>
      </c>
      <c r="D155" s="166">
        <f>+D156+D157+D158</f>
        <v>3421039</v>
      </c>
      <c r="E155" s="116"/>
      <c r="F155" s="134">
        <f>+F156+F157+F158</f>
        <v>3720506</v>
      </c>
      <c r="G155" s="17"/>
    </row>
    <row r="156" spans="1:7" s="10" customFormat="1" ht="24.95" customHeight="1" x14ac:dyDescent="0.25">
      <c r="A156" s="45"/>
      <c r="B156" s="46" t="s">
        <v>181</v>
      </c>
      <c r="C156" s="54" t="s">
        <v>182</v>
      </c>
      <c r="D156" s="167">
        <v>11745</v>
      </c>
      <c r="E156" s="116"/>
      <c r="F156" s="135">
        <v>6712</v>
      </c>
      <c r="G156" s="17"/>
    </row>
    <row r="157" spans="1:7" s="10" customFormat="1" ht="24.95" customHeight="1" x14ac:dyDescent="0.25">
      <c r="A157" s="45"/>
      <c r="B157" s="46" t="s">
        <v>183</v>
      </c>
      <c r="C157" s="54" t="s">
        <v>1134</v>
      </c>
      <c r="D157" s="167">
        <v>246583</v>
      </c>
      <c r="E157" s="116"/>
      <c r="F157" s="135">
        <v>309021</v>
      </c>
      <c r="G157" s="17"/>
    </row>
    <row r="158" spans="1:7" s="10" customFormat="1" ht="24.95" customHeight="1" x14ac:dyDescent="0.25">
      <c r="A158" s="45"/>
      <c r="B158" s="46" t="s">
        <v>184</v>
      </c>
      <c r="C158" s="54" t="s">
        <v>185</v>
      </c>
      <c r="D158" s="167">
        <v>3162711</v>
      </c>
      <c r="E158" s="116"/>
      <c r="F158" s="131">
        <v>3404773</v>
      </c>
      <c r="G158" s="17"/>
    </row>
    <row r="159" spans="1:7" s="10" customFormat="1" ht="24.95" customHeight="1" x14ac:dyDescent="0.25">
      <c r="A159" s="45"/>
      <c r="B159" s="47" t="s">
        <v>186</v>
      </c>
      <c r="C159" s="57" t="s">
        <v>187</v>
      </c>
      <c r="D159" s="166">
        <f>+D155+D154+D147+D143+D122+D67+D61+D58+D27</f>
        <v>1364219819</v>
      </c>
      <c r="E159" s="116"/>
      <c r="F159" s="134">
        <f>+F155+F154+F147+F143+F122+F67+F61+F58+F27</f>
        <v>1299728711</v>
      </c>
      <c r="G159" s="17"/>
    </row>
    <row r="160" spans="1:7" s="10" customFormat="1" ht="24.95" customHeight="1" x14ac:dyDescent="0.25">
      <c r="A160" s="45"/>
      <c r="B160" s="44"/>
      <c r="C160" s="93" t="s">
        <v>188</v>
      </c>
      <c r="D160" s="167">
        <v>0</v>
      </c>
      <c r="E160" s="116"/>
      <c r="F160" s="135"/>
      <c r="G160" s="17"/>
    </row>
    <row r="161" spans="1:7" s="10" customFormat="1" ht="24.95" customHeight="1" x14ac:dyDescent="0.25">
      <c r="A161" s="45"/>
      <c r="B161" s="47" t="s">
        <v>189</v>
      </c>
      <c r="C161" s="57" t="s">
        <v>190</v>
      </c>
      <c r="D161" s="166">
        <f>+D162+D193</f>
        <v>128428874</v>
      </c>
      <c r="E161" s="116"/>
      <c r="F161" s="134">
        <f>+F162+F193</f>
        <v>125022096</v>
      </c>
      <c r="G161" s="17"/>
    </row>
    <row r="162" spans="1:7" s="10" customFormat="1" ht="24.95" customHeight="1" x14ac:dyDescent="0.25">
      <c r="A162" s="45"/>
      <c r="B162" s="46" t="s">
        <v>191</v>
      </c>
      <c r="C162" s="54" t="s">
        <v>192</v>
      </c>
      <c r="D162" s="166">
        <f>+D163+D171+D175+D179+D180+D181+D182+D183+D184+D184</f>
        <v>127032935</v>
      </c>
      <c r="E162" s="116"/>
      <c r="F162" s="134">
        <f>+F163+F171+F175+F179+F180+F181+F182+F183+F184+F184</f>
        <v>123294462</v>
      </c>
      <c r="G162" s="17"/>
    </row>
    <row r="163" spans="1:7" s="10" customFormat="1" ht="24.95" customHeight="1" x14ac:dyDescent="0.25">
      <c r="A163" s="45"/>
      <c r="B163" s="43" t="s">
        <v>193</v>
      </c>
      <c r="C163" s="53" t="s">
        <v>194</v>
      </c>
      <c r="D163" s="167">
        <f>SUM(D164:D167)</f>
        <v>73083418</v>
      </c>
      <c r="E163" s="116"/>
      <c r="F163" s="131">
        <f>SUM(F164:F167)</f>
        <v>74716853</v>
      </c>
      <c r="G163" s="17"/>
    </row>
    <row r="164" spans="1:7" s="8" customFormat="1" ht="24.95" customHeight="1" x14ac:dyDescent="0.25">
      <c r="A164" s="49"/>
      <c r="B164" s="44" t="s">
        <v>195</v>
      </c>
      <c r="C164" s="55" t="s">
        <v>993</v>
      </c>
      <c r="D164" s="167">
        <v>69852255</v>
      </c>
      <c r="E164" s="116"/>
      <c r="F164" s="135">
        <v>72170364</v>
      </c>
      <c r="G164" s="17"/>
    </row>
    <row r="165" spans="1:7" s="8" customFormat="1" ht="24.95" customHeight="1" x14ac:dyDescent="0.25">
      <c r="A165" s="49"/>
      <c r="B165" s="44" t="s">
        <v>196</v>
      </c>
      <c r="C165" s="55" t="s">
        <v>197</v>
      </c>
      <c r="D165" s="167">
        <v>1135147</v>
      </c>
      <c r="E165" s="116"/>
      <c r="F165" s="135">
        <v>483503</v>
      </c>
      <c r="G165" s="17"/>
    </row>
    <row r="166" spans="1:7" s="8" customFormat="1" ht="24.95" customHeight="1" x14ac:dyDescent="0.25">
      <c r="A166" s="49"/>
      <c r="B166" s="44" t="s">
        <v>957</v>
      </c>
      <c r="C166" s="55" t="s">
        <v>902</v>
      </c>
      <c r="D166" s="167">
        <v>2096016</v>
      </c>
      <c r="E166" s="116"/>
      <c r="F166" s="135">
        <v>2062986</v>
      </c>
      <c r="G166" s="17"/>
    </row>
    <row r="167" spans="1:7" s="8" customFormat="1" ht="24.95" customHeight="1" x14ac:dyDescent="0.25">
      <c r="A167" s="45"/>
      <c r="B167" s="44" t="s">
        <v>198</v>
      </c>
      <c r="C167" s="55" t="s">
        <v>901</v>
      </c>
      <c r="D167" s="167">
        <f>SUM(D168:D170)</f>
        <v>0</v>
      </c>
      <c r="E167" s="116"/>
      <c r="F167" s="131">
        <f>SUM(F168:F170)</f>
        <v>0</v>
      </c>
      <c r="G167" s="17"/>
    </row>
    <row r="168" spans="1:7" s="40" customFormat="1" ht="26.25" x14ac:dyDescent="0.25">
      <c r="A168" s="49" t="s">
        <v>16</v>
      </c>
      <c r="B168" s="44" t="s">
        <v>1023</v>
      </c>
      <c r="C168" s="55" t="s">
        <v>1026</v>
      </c>
      <c r="D168" s="167">
        <v>0</v>
      </c>
      <c r="E168" s="116"/>
      <c r="F168" s="135"/>
      <c r="G168" s="17"/>
    </row>
    <row r="169" spans="1:7" s="40" customFormat="1" ht="26.25" x14ac:dyDescent="0.25">
      <c r="A169" s="49" t="s">
        <v>15</v>
      </c>
      <c r="B169" s="44" t="s">
        <v>1024</v>
      </c>
      <c r="C169" s="55" t="s">
        <v>1027</v>
      </c>
      <c r="D169" s="167">
        <v>0</v>
      </c>
      <c r="E169" s="116"/>
      <c r="F169" s="135"/>
      <c r="G169" s="17"/>
    </row>
    <row r="170" spans="1:7" s="40" customFormat="1" ht="24.95" customHeight="1" x14ac:dyDescent="0.25">
      <c r="A170" s="49"/>
      <c r="B170" s="44" t="s">
        <v>1025</v>
      </c>
      <c r="C170" s="55" t="s">
        <v>1028</v>
      </c>
      <c r="D170" s="167">
        <v>0</v>
      </c>
      <c r="E170" s="116"/>
      <c r="F170" s="135"/>
      <c r="G170" s="17"/>
    </row>
    <row r="171" spans="1:7" s="10" customFormat="1" ht="24.95" customHeight="1" x14ac:dyDescent="0.25">
      <c r="A171" s="45"/>
      <c r="B171" s="43" t="s">
        <v>199</v>
      </c>
      <c r="C171" s="53" t="s">
        <v>200</v>
      </c>
      <c r="D171" s="167">
        <f>SUM(D172:D174)</f>
        <v>343439</v>
      </c>
      <c r="E171" s="116"/>
      <c r="F171" s="131">
        <f>SUM(F172:F174)</f>
        <v>307132</v>
      </c>
      <c r="G171" s="17"/>
    </row>
    <row r="172" spans="1:7" s="10" customFormat="1" ht="24.95" customHeight="1" x14ac:dyDescent="0.25">
      <c r="A172" s="45" t="s">
        <v>16</v>
      </c>
      <c r="B172" s="44" t="s">
        <v>201</v>
      </c>
      <c r="C172" s="55" t="s">
        <v>202</v>
      </c>
      <c r="D172" s="167">
        <v>309224</v>
      </c>
      <c r="E172" s="116"/>
      <c r="F172" s="135">
        <v>266399</v>
      </c>
      <c r="G172" s="17"/>
    </row>
    <row r="173" spans="1:7" s="10" customFormat="1" ht="24.95" customHeight="1" x14ac:dyDescent="0.25">
      <c r="A173" s="45" t="s">
        <v>15</v>
      </c>
      <c r="B173" s="44" t="s">
        <v>203</v>
      </c>
      <c r="C173" s="55" t="s">
        <v>204</v>
      </c>
      <c r="D173" s="167">
        <v>0</v>
      </c>
      <c r="E173" s="116"/>
      <c r="F173" s="135"/>
      <c r="G173" s="17"/>
    </row>
    <row r="174" spans="1:7" s="10" customFormat="1" ht="24.95" customHeight="1" x14ac:dyDescent="0.25">
      <c r="A174" s="45"/>
      <c r="B174" s="44" t="s">
        <v>205</v>
      </c>
      <c r="C174" s="55" t="s">
        <v>206</v>
      </c>
      <c r="D174" s="167">
        <v>34215</v>
      </c>
      <c r="E174" s="116"/>
      <c r="F174" s="135">
        <v>40733</v>
      </c>
      <c r="G174" s="17"/>
    </row>
    <row r="175" spans="1:7" s="10" customFormat="1" ht="24.95" customHeight="1" x14ac:dyDescent="0.25">
      <c r="A175" s="45"/>
      <c r="B175" s="43" t="s">
        <v>207</v>
      </c>
      <c r="C175" s="53" t="s">
        <v>208</v>
      </c>
      <c r="D175" s="167">
        <f>SUM(D176:D178)</f>
        <v>40878729</v>
      </c>
      <c r="E175" s="116"/>
      <c r="F175" s="131">
        <f>SUM(F176:F178)</f>
        <v>36895069</v>
      </c>
      <c r="G175" s="17"/>
    </row>
    <row r="176" spans="1:7" s="10" customFormat="1" ht="24.95" customHeight="1" x14ac:dyDescent="0.25">
      <c r="A176" s="45"/>
      <c r="B176" s="44" t="s">
        <v>209</v>
      </c>
      <c r="C176" s="55" t="s">
        <v>210</v>
      </c>
      <c r="D176" s="167">
        <v>30865685</v>
      </c>
      <c r="E176" s="116"/>
      <c r="F176" s="135">
        <v>28217776</v>
      </c>
      <c r="G176" s="17"/>
    </row>
    <row r="177" spans="1:7" s="10" customFormat="1" ht="24.95" customHeight="1" x14ac:dyDescent="0.25">
      <c r="A177" s="45"/>
      <c r="B177" s="44" t="s">
        <v>211</v>
      </c>
      <c r="C177" s="55" t="s">
        <v>212</v>
      </c>
      <c r="D177" s="167">
        <v>0</v>
      </c>
      <c r="E177" s="116"/>
      <c r="F177" s="135">
        <v>0</v>
      </c>
      <c r="G177" s="17"/>
    </row>
    <row r="178" spans="1:7" s="10" customFormat="1" ht="24.95" customHeight="1" x14ac:dyDescent="0.25">
      <c r="A178" s="45"/>
      <c r="B178" s="44" t="s">
        <v>213</v>
      </c>
      <c r="C178" s="55" t="s">
        <v>214</v>
      </c>
      <c r="D178" s="167">
        <v>10013044</v>
      </c>
      <c r="E178" s="116"/>
      <c r="F178" s="135">
        <v>8677293</v>
      </c>
      <c r="G178" s="17"/>
    </row>
    <row r="179" spans="1:7" s="10" customFormat="1" ht="24.95" customHeight="1" x14ac:dyDescent="0.25">
      <c r="A179" s="45"/>
      <c r="B179" s="43" t="s">
        <v>215</v>
      </c>
      <c r="C179" s="53" t="s">
        <v>216</v>
      </c>
      <c r="D179" s="167">
        <v>545706</v>
      </c>
      <c r="E179" s="116"/>
      <c r="F179" s="131">
        <v>551022</v>
      </c>
      <c r="G179" s="17"/>
    </row>
    <row r="180" spans="1:7" s="10" customFormat="1" ht="24.95" customHeight="1" x14ac:dyDescent="0.25">
      <c r="A180" s="45"/>
      <c r="B180" s="43" t="s">
        <v>217</v>
      </c>
      <c r="C180" s="53" t="s">
        <v>218</v>
      </c>
      <c r="D180" s="167">
        <v>10136582</v>
      </c>
      <c r="E180" s="116"/>
      <c r="F180" s="131">
        <v>8633031</v>
      </c>
      <c r="G180" s="17"/>
    </row>
    <row r="181" spans="1:7" s="10" customFormat="1" ht="24.95" customHeight="1" x14ac:dyDescent="0.25">
      <c r="A181" s="45"/>
      <c r="B181" s="43" t="s">
        <v>219</v>
      </c>
      <c r="C181" s="53" t="s">
        <v>220</v>
      </c>
      <c r="D181" s="167">
        <v>16146</v>
      </c>
      <c r="E181" s="116"/>
      <c r="F181" s="131">
        <v>38744</v>
      </c>
      <c r="G181" s="17"/>
    </row>
    <row r="182" spans="1:7" s="10" customFormat="1" ht="24.95" customHeight="1" x14ac:dyDescent="0.25">
      <c r="A182" s="45"/>
      <c r="B182" s="43" t="s">
        <v>221</v>
      </c>
      <c r="C182" s="53" t="s">
        <v>222</v>
      </c>
      <c r="D182" s="167">
        <v>3615</v>
      </c>
      <c r="E182" s="116"/>
      <c r="F182" s="131">
        <v>8744</v>
      </c>
      <c r="G182" s="17"/>
    </row>
    <row r="183" spans="1:7" s="10" customFormat="1" ht="24.95" customHeight="1" x14ac:dyDescent="0.25">
      <c r="A183" s="45"/>
      <c r="B183" s="43" t="s">
        <v>223</v>
      </c>
      <c r="C183" s="53" t="s">
        <v>224</v>
      </c>
      <c r="D183" s="167">
        <v>2025300</v>
      </c>
      <c r="E183" s="116"/>
      <c r="F183" s="131">
        <v>2143867</v>
      </c>
      <c r="G183" s="17"/>
    </row>
    <row r="184" spans="1:7" s="10" customFormat="1" ht="24.95" customHeight="1" x14ac:dyDescent="0.25">
      <c r="A184" s="45" t="s">
        <v>16</v>
      </c>
      <c r="B184" s="43" t="s">
        <v>225</v>
      </c>
      <c r="C184" s="53" t="s">
        <v>226</v>
      </c>
      <c r="D184" s="167">
        <v>0</v>
      </c>
      <c r="E184" s="118"/>
      <c r="F184" s="131">
        <f>SUM(F185:F192)</f>
        <v>0</v>
      </c>
      <c r="G184" s="17"/>
    </row>
    <row r="185" spans="1:7" s="41" customFormat="1" ht="24.95" customHeight="1" x14ac:dyDescent="0.25">
      <c r="A185" s="45" t="s">
        <v>16</v>
      </c>
      <c r="B185" s="43" t="s">
        <v>1119</v>
      </c>
      <c r="C185" s="53" t="s">
        <v>1120</v>
      </c>
      <c r="D185" s="167">
        <v>0</v>
      </c>
      <c r="E185" s="119"/>
      <c r="F185" s="131"/>
      <c r="G185" s="17"/>
    </row>
    <row r="186" spans="1:7" s="41" customFormat="1" ht="24.95" customHeight="1" x14ac:dyDescent="0.25">
      <c r="A186" s="105"/>
      <c r="B186" s="106"/>
      <c r="C186" s="107"/>
      <c r="D186" s="137">
        <v>0</v>
      </c>
      <c r="E186" s="119"/>
      <c r="F186" s="137"/>
      <c r="G186" s="17"/>
    </row>
    <row r="187" spans="1:7" s="41" customFormat="1" ht="24.95" customHeight="1" x14ac:dyDescent="0.25">
      <c r="A187" s="45" t="s">
        <v>16</v>
      </c>
      <c r="B187" s="43" t="s">
        <v>1121</v>
      </c>
      <c r="C187" s="53" t="s">
        <v>1122</v>
      </c>
      <c r="D187" s="167">
        <v>0</v>
      </c>
      <c r="E187" s="119"/>
      <c r="F187" s="131"/>
      <c r="G187" s="17"/>
    </row>
    <row r="188" spans="1:7" s="41" customFormat="1" ht="24.95" customHeight="1" x14ac:dyDescent="0.25">
      <c r="A188" s="45" t="s">
        <v>16</v>
      </c>
      <c r="B188" s="43" t="s">
        <v>1123</v>
      </c>
      <c r="C188" s="53" t="s">
        <v>1124</v>
      </c>
      <c r="D188" s="167">
        <v>0</v>
      </c>
      <c r="E188" s="119"/>
      <c r="F188" s="131"/>
      <c r="G188" s="17"/>
    </row>
    <row r="189" spans="1:7" s="41" customFormat="1" ht="24.95" customHeight="1" x14ac:dyDescent="0.25">
      <c r="A189" s="45" t="s">
        <v>16</v>
      </c>
      <c r="B189" s="43" t="s">
        <v>1125</v>
      </c>
      <c r="C189" s="53" t="s">
        <v>1126</v>
      </c>
      <c r="D189" s="167">
        <v>0</v>
      </c>
      <c r="E189" s="119"/>
      <c r="F189" s="131"/>
      <c r="G189" s="17"/>
    </row>
    <row r="190" spans="1:7" s="41" customFormat="1" ht="24.95" customHeight="1" x14ac:dyDescent="0.25">
      <c r="A190" s="45" t="s">
        <v>16</v>
      </c>
      <c r="B190" s="43" t="s">
        <v>1127</v>
      </c>
      <c r="C190" s="53" t="s">
        <v>1128</v>
      </c>
      <c r="D190" s="167">
        <v>0</v>
      </c>
      <c r="E190" s="119"/>
      <c r="F190" s="131"/>
      <c r="G190" s="17"/>
    </row>
    <row r="191" spans="1:7" s="41" customFormat="1" ht="24.95" customHeight="1" x14ac:dyDescent="0.25">
      <c r="A191" s="45" t="s">
        <v>16</v>
      </c>
      <c r="B191" s="43" t="s">
        <v>1129</v>
      </c>
      <c r="C191" s="53" t="s">
        <v>1130</v>
      </c>
      <c r="D191" s="167">
        <v>0</v>
      </c>
      <c r="E191" s="119"/>
      <c r="F191" s="131"/>
      <c r="G191" s="17"/>
    </row>
    <row r="192" spans="1:7" s="41" customFormat="1" ht="24.95" customHeight="1" x14ac:dyDescent="0.25">
      <c r="A192" s="45" t="s">
        <v>16</v>
      </c>
      <c r="B192" s="43" t="s">
        <v>1131</v>
      </c>
      <c r="C192" s="53" t="s">
        <v>1132</v>
      </c>
      <c r="D192" s="167">
        <v>0</v>
      </c>
      <c r="E192" s="119"/>
      <c r="F192" s="131"/>
      <c r="G192" s="17"/>
    </row>
    <row r="193" spans="1:7" s="10" customFormat="1" ht="24.95" customHeight="1" x14ac:dyDescent="0.25">
      <c r="A193" s="45"/>
      <c r="B193" s="46" t="s">
        <v>227</v>
      </c>
      <c r="C193" s="54" t="s">
        <v>228</v>
      </c>
      <c r="D193" s="166">
        <f>SUM(D194:D200)</f>
        <v>1395939</v>
      </c>
      <c r="E193" s="116"/>
      <c r="F193" s="134">
        <f>SUM(F194:F200)</f>
        <v>1727634</v>
      </c>
      <c r="G193" s="17"/>
    </row>
    <row r="194" spans="1:7" s="10" customFormat="1" ht="24.95" customHeight="1" x14ac:dyDescent="0.25">
      <c r="A194" s="45"/>
      <c r="B194" s="43" t="s">
        <v>229</v>
      </c>
      <c r="C194" s="53" t="s">
        <v>230</v>
      </c>
      <c r="D194" s="167">
        <v>73529</v>
      </c>
      <c r="E194" s="116"/>
      <c r="F194" s="135">
        <v>73517</v>
      </c>
      <c r="G194" s="17"/>
    </row>
    <row r="195" spans="1:7" s="10" customFormat="1" ht="24.95" customHeight="1" x14ac:dyDescent="0.25">
      <c r="A195" s="45"/>
      <c r="B195" s="43" t="s">
        <v>231</v>
      </c>
      <c r="C195" s="53" t="s">
        <v>232</v>
      </c>
      <c r="D195" s="167">
        <v>344147</v>
      </c>
      <c r="E195" s="116"/>
      <c r="F195" s="135">
        <v>315780</v>
      </c>
      <c r="G195" s="17"/>
    </row>
    <row r="196" spans="1:7" s="10" customFormat="1" ht="24.95" customHeight="1" x14ac:dyDescent="0.25">
      <c r="A196" s="45"/>
      <c r="B196" s="43" t="s">
        <v>233</v>
      </c>
      <c r="C196" s="53" t="s">
        <v>234</v>
      </c>
      <c r="D196" s="167">
        <v>240568</v>
      </c>
      <c r="E196" s="116"/>
      <c r="F196" s="135">
        <v>259319</v>
      </c>
      <c r="G196" s="17"/>
    </row>
    <row r="197" spans="1:7" s="10" customFormat="1" ht="24.95" customHeight="1" x14ac:dyDescent="0.25">
      <c r="A197" s="45"/>
      <c r="B197" s="43" t="s">
        <v>235</v>
      </c>
      <c r="C197" s="53" t="s">
        <v>236</v>
      </c>
      <c r="D197" s="167">
        <v>293085</v>
      </c>
      <c r="E197" s="116"/>
      <c r="F197" s="135">
        <v>428519</v>
      </c>
      <c r="G197" s="17"/>
    </row>
    <row r="198" spans="1:7" s="10" customFormat="1" ht="24.95" customHeight="1" x14ac:dyDescent="0.25">
      <c r="A198" s="45"/>
      <c r="B198" s="43" t="s">
        <v>237</v>
      </c>
      <c r="C198" s="53" t="s">
        <v>238</v>
      </c>
      <c r="D198" s="167">
        <v>46711</v>
      </c>
      <c r="E198" s="116"/>
      <c r="F198" s="135">
        <v>62165</v>
      </c>
      <c r="G198" s="17"/>
    </row>
    <row r="199" spans="1:7" s="10" customFormat="1" ht="24.95" customHeight="1" x14ac:dyDescent="0.25">
      <c r="A199" s="45"/>
      <c r="B199" s="43" t="s">
        <v>239</v>
      </c>
      <c r="C199" s="53" t="s">
        <v>240</v>
      </c>
      <c r="D199" s="167">
        <v>397899</v>
      </c>
      <c r="E199" s="116"/>
      <c r="F199" s="135">
        <v>588334</v>
      </c>
      <c r="G199" s="17"/>
    </row>
    <row r="200" spans="1:7" s="10" customFormat="1" ht="24.95" customHeight="1" x14ac:dyDescent="0.25">
      <c r="A200" s="45" t="s">
        <v>16</v>
      </c>
      <c r="B200" s="43" t="s">
        <v>241</v>
      </c>
      <c r="C200" s="53" t="s">
        <v>242</v>
      </c>
      <c r="D200" s="167">
        <v>0</v>
      </c>
      <c r="E200" s="116"/>
      <c r="F200" s="135"/>
      <c r="G200" s="17"/>
    </row>
    <row r="201" spans="1:7" s="10" customFormat="1" ht="24.95" customHeight="1" x14ac:dyDescent="0.25">
      <c r="A201" s="45"/>
      <c r="B201" s="47" t="s">
        <v>243</v>
      </c>
      <c r="C201" s="57" t="s">
        <v>244</v>
      </c>
      <c r="D201" s="166">
        <f>+D202+D332</f>
        <v>951327593</v>
      </c>
      <c r="E201" s="116"/>
      <c r="F201" s="136">
        <f>+F202+F332</f>
        <v>891896519</v>
      </c>
      <c r="G201" s="17"/>
    </row>
    <row r="202" spans="1:7" s="10" customFormat="1" ht="24.95" customHeight="1" x14ac:dyDescent="0.25">
      <c r="A202" s="45"/>
      <c r="B202" s="46" t="s">
        <v>245</v>
      </c>
      <c r="C202" s="54" t="s">
        <v>246</v>
      </c>
      <c r="D202" s="166">
        <f>+D203+D211+D215+D234+D240+D245+D250+D260+D266+D273+D279+D284+D293+D301+D309+D323+D331</f>
        <v>903995027</v>
      </c>
      <c r="E202" s="116"/>
      <c r="F202" s="134">
        <f>+F203+F211+F215+F234+F240+F245+F250+F260+F266+F273+F279+F284+F293+F301+F309+F323+F331</f>
        <v>843242010</v>
      </c>
      <c r="G202" s="17"/>
    </row>
    <row r="203" spans="1:7" s="10" customFormat="1" ht="24.95" customHeight="1" x14ac:dyDescent="0.25">
      <c r="A203" s="45"/>
      <c r="B203" s="46" t="s">
        <v>247</v>
      </c>
      <c r="C203" s="54" t="s">
        <v>248</v>
      </c>
      <c r="D203" s="166">
        <f>+D204+D209+D210</f>
        <v>67453042</v>
      </c>
      <c r="E203" s="116"/>
      <c r="F203" s="134">
        <f>+F204+F209+F210</f>
        <v>66634069</v>
      </c>
      <c r="G203" s="17"/>
    </row>
    <row r="204" spans="1:7" s="10" customFormat="1" ht="24.95" customHeight="1" x14ac:dyDescent="0.25">
      <c r="A204" s="45"/>
      <c r="B204" s="43" t="s">
        <v>249</v>
      </c>
      <c r="C204" s="53" t="s">
        <v>250</v>
      </c>
      <c r="D204" s="167">
        <f>SUM(D205:D208)</f>
        <v>67053902</v>
      </c>
      <c r="E204" s="116"/>
      <c r="F204" s="135">
        <f>F205+F206+F207+F208</f>
        <v>66275670</v>
      </c>
      <c r="G204" s="17"/>
    </row>
    <row r="205" spans="1:7" s="10" customFormat="1" ht="24.95" customHeight="1" x14ac:dyDescent="0.25">
      <c r="A205" s="45"/>
      <c r="B205" s="43" t="s">
        <v>251</v>
      </c>
      <c r="C205" s="53" t="s">
        <v>252</v>
      </c>
      <c r="D205" s="167">
        <v>50639832</v>
      </c>
      <c r="E205" s="116"/>
      <c r="F205" s="135">
        <v>49523441</v>
      </c>
      <c r="G205" s="17"/>
    </row>
    <row r="206" spans="1:7" s="10" customFormat="1" ht="24.95" customHeight="1" x14ac:dyDescent="0.25">
      <c r="A206" s="45"/>
      <c r="B206" s="43" t="s">
        <v>253</v>
      </c>
      <c r="C206" s="53" t="s">
        <v>254</v>
      </c>
      <c r="D206" s="167">
        <v>10663953</v>
      </c>
      <c r="E206" s="116"/>
      <c r="F206" s="135">
        <v>10574943</v>
      </c>
      <c r="G206" s="17"/>
    </row>
    <row r="207" spans="1:7" s="10" customFormat="1" ht="24.95" customHeight="1" x14ac:dyDescent="0.25">
      <c r="A207" s="45"/>
      <c r="B207" s="43" t="s">
        <v>255</v>
      </c>
      <c r="C207" s="53" t="s">
        <v>256</v>
      </c>
      <c r="D207" s="167">
        <v>4693122</v>
      </c>
      <c r="E207" s="116"/>
      <c r="F207" s="135">
        <v>4783668</v>
      </c>
      <c r="G207" s="17"/>
    </row>
    <row r="208" spans="1:7" s="10" customFormat="1" ht="24.95" customHeight="1" x14ac:dyDescent="0.25">
      <c r="A208" s="45"/>
      <c r="B208" s="43" t="s">
        <v>257</v>
      </c>
      <c r="C208" s="53" t="s">
        <v>258</v>
      </c>
      <c r="D208" s="167">
        <v>1056995</v>
      </c>
      <c r="E208" s="116"/>
      <c r="F208" s="135">
        <v>1393618</v>
      </c>
      <c r="G208" s="17"/>
    </row>
    <row r="209" spans="1:7" s="10" customFormat="1" ht="24.95" customHeight="1" x14ac:dyDescent="0.25">
      <c r="A209" s="45" t="s">
        <v>16</v>
      </c>
      <c r="B209" s="43" t="s">
        <v>259</v>
      </c>
      <c r="C209" s="53" t="s">
        <v>260</v>
      </c>
      <c r="D209" s="167">
        <v>0</v>
      </c>
      <c r="E209" s="116"/>
      <c r="F209" s="135"/>
      <c r="G209" s="17"/>
    </row>
    <row r="210" spans="1:7" s="10" customFormat="1" ht="24.95" customHeight="1" x14ac:dyDescent="0.25">
      <c r="A210" s="45" t="s">
        <v>15</v>
      </c>
      <c r="B210" s="43" t="s">
        <v>261</v>
      </c>
      <c r="C210" s="53" t="s">
        <v>262</v>
      </c>
      <c r="D210" s="167">
        <v>399140</v>
      </c>
      <c r="E210" s="116"/>
      <c r="F210" s="135">
        <v>358399</v>
      </c>
      <c r="G210" s="17"/>
    </row>
    <row r="211" spans="1:7" s="10" customFormat="1" ht="24.95" customHeight="1" x14ac:dyDescent="0.25">
      <c r="A211" s="45"/>
      <c r="B211" s="46" t="s">
        <v>263</v>
      </c>
      <c r="C211" s="54" t="s">
        <v>264</v>
      </c>
      <c r="D211" s="166">
        <f>+D212+D213+D214</f>
        <v>89233806</v>
      </c>
      <c r="E211" s="116"/>
      <c r="F211" s="134">
        <f>+F212+F213+F214</f>
        <v>84292426</v>
      </c>
      <c r="G211" s="17"/>
    </row>
    <row r="212" spans="1:7" s="10" customFormat="1" ht="24.95" customHeight="1" x14ac:dyDescent="0.25">
      <c r="A212" s="45"/>
      <c r="B212" s="43" t="s">
        <v>265</v>
      </c>
      <c r="C212" s="53" t="s">
        <v>266</v>
      </c>
      <c r="D212" s="167">
        <v>87542973</v>
      </c>
      <c r="E212" s="116"/>
      <c r="F212" s="135">
        <v>82977032</v>
      </c>
      <c r="G212" s="17"/>
    </row>
    <row r="213" spans="1:7" s="10" customFormat="1" ht="24.95" customHeight="1" x14ac:dyDescent="0.25">
      <c r="A213" s="45" t="s">
        <v>16</v>
      </c>
      <c r="B213" s="43" t="s">
        <v>267</v>
      </c>
      <c r="C213" s="53" t="s">
        <v>268</v>
      </c>
      <c r="D213" s="167">
        <v>0</v>
      </c>
      <c r="E213" s="116"/>
      <c r="F213" s="135"/>
      <c r="G213" s="17"/>
    </row>
    <row r="214" spans="1:7" s="8" customFormat="1" ht="24.95" customHeight="1" x14ac:dyDescent="0.25">
      <c r="A214" s="49" t="s">
        <v>15</v>
      </c>
      <c r="B214" s="43" t="s">
        <v>269</v>
      </c>
      <c r="C214" s="53" t="s">
        <v>270</v>
      </c>
      <c r="D214" s="167">
        <v>1690833</v>
      </c>
      <c r="E214" s="116"/>
      <c r="F214" s="135">
        <v>1315394</v>
      </c>
      <c r="G214" s="17"/>
    </row>
    <row r="215" spans="1:7" s="8" customFormat="1" ht="24.95" customHeight="1" x14ac:dyDescent="0.25">
      <c r="A215" s="49"/>
      <c r="B215" s="46" t="s">
        <v>271</v>
      </c>
      <c r="C215" s="54" t="s">
        <v>272</v>
      </c>
      <c r="D215" s="166">
        <f>+D216+D217+D218+D219+D220+D221+D222+D223+D232+D233</f>
        <v>106465924</v>
      </c>
      <c r="E215" s="116"/>
      <c r="F215" s="134">
        <f>+F216+F217+F218+F219+F220+F221+F222+F223+F232+F233</f>
        <v>98145444</v>
      </c>
      <c r="G215" s="17"/>
    </row>
    <row r="216" spans="1:7" s="8" customFormat="1" ht="24.95" customHeight="1" x14ac:dyDescent="0.25">
      <c r="A216" s="12" t="s">
        <v>16</v>
      </c>
      <c r="B216" s="43" t="s">
        <v>273</v>
      </c>
      <c r="C216" s="53" t="s">
        <v>274</v>
      </c>
      <c r="D216" s="167">
        <v>68084115</v>
      </c>
      <c r="E216" s="116"/>
      <c r="F216" s="135">
        <v>61029098</v>
      </c>
      <c r="G216" s="17"/>
    </row>
    <row r="217" spans="1:7" s="40" customFormat="1" ht="24.95" customHeight="1" x14ac:dyDescent="0.25">
      <c r="A217" s="12" t="s">
        <v>16</v>
      </c>
      <c r="B217" s="43" t="s">
        <v>974</v>
      </c>
      <c r="C217" s="53" t="s">
        <v>1077</v>
      </c>
      <c r="D217" s="167">
        <v>0</v>
      </c>
      <c r="E217" s="116"/>
      <c r="F217" s="135"/>
      <c r="G217" s="17"/>
    </row>
    <row r="218" spans="1:7" s="8" customFormat="1" ht="24.95" customHeight="1" x14ac:dyDescent="0.25">
      <c r="A218" s="49"/>
      <c r="B218" s="43" t="s">
        <v>275</v>
      </c>
      <c r="C218" s="53" t="s">
        <v>1056</v>
      </c>
      <c r="D218" s="167">
        <v>0</v>
      </c>
      <c r="E218" s="116"/>
      <c r="F218" s="135">
        <v>0</v>
      </c>
      <c r="G218" s="17"/>
    </row>
    <row r="219" spans="1:7" s="40" customFormat="1" ht="24.95" customHeight="1" x14ac:dyDescent="0.25">
      <c r="A219" s="49"/>
      <c r="B219" s="43" t="s">
        <v>975</v>
      </c>
      <c r="C219" s="53" t="s">
        <v>1078</v>
      </c>
      <c r="D219" s="167">
        <v>0</v>
      </c>
      <c r="E219" s="116"/>
      <c r="F219" s="135"/>
      <c r="G219" s="17"/>
    </row>
    <row r="220" spans="1:7" s="8" customFormat="1" ht="24.95" customHeight="1" x14ac:dyDescent="0.25">
      <c r="A220" s="49" t="s">
        <v>15</v>
      </c>
      <c r="B220" s="43" t="s">
        <v>276</v>
      </c>
      <c r="C220" s="53" t="s">
        <v>1057</v>
      </c>
      <c r="D220" s="167">
        <v>6876330</v>
      </c>
      <c r="E220" s="116"/>
      <c r="F220" s="135">
        <v>7106511</v>
      </c>
      <c r="G220" s="17"/>
    </row>
    <row r="221" spans="1:7" s="40" customFormat="1" ht="24.95" customHeight="1" x14ac:dyDescent="0.25">
      <c r="A221" s="49" t="s">
        <v>15</v>
      </c>
      <c r="B221" s="43" t="s">
        <v>976</v>
      </c>
      <c r="C221" s="53" t="s">
        <v>1079</v>
      </c>
      <c r="D221" s="167">
        <v>0</v>
      </c>
      <c r="E221" s="116"/>
      <c r="F221" s="135"/>
      <c r="G221" s="17"/>
    </row>
    <row r="222" spans="1:7" s="8" customFormat="1" ht="24.95" customHeight="1" x14ac:dyDescent="0.25">
      <c r="A222" s="49"/>
      <c r="B222" s="43" t="s">
        <v>277</v>
      </c>
      <c r="C222" s="53" t="s">
        <v>1058</v>
      </c>
      <c r="D222" s="167">
        <v>15159165</v>
      </c>
      <c r="E222" s="116"/>
      <c r="F222" s="135">
        <v>14869756</v>
      </c>
      <c r="G222" s="17"/>
    </row>
    <row r="223" spans="1:7" s="8" customFormat="1" ht="24.95" customHeight="1" x14ac:dyDescent="0.25">
      <c r="A223" s="49"/>
      <c r="B223" s="43" t="s">
        <v>278</v>
      </c>
      <c r="C223" s="53" t="s">
        <v>1059</v>
      </c>
      <c r="D223" s="167">
        <f>SUM(D224:D231)</f>
        <v>16346314</v>
      </c>
      <c r="E223" s="116"/>
      <c r="F223" s="135">
        <f>SUM(F224:F230)</f>
        <v>15140079</v>
      </c>
      <c r="G223" s="17"/>
    </row>
    <row r="224" spans="1:7" s="8" customFormat="1" ht="24.95" customHeight="1" x14ac:dyDescent="0.25">
      <c r="A224" s="49"/>
      <c r="B224" s="44" t="s">
        <v>279</v>
      </c>
      <c r="C224" s="55" t="s">
        <v>1060</v>
      </c>
      <c r="D224" s="167">
        <v>0</v>
      </c>
      <c r="E224" s="116"/>
      <c r="F224" s="135"/>
      <c r="G224" s="17"/>
    </row>
    <row r="225" spans="1:7" s="8" customFormat="1" ht="24.95" customHeight="1" x14ac:dyDescent="0.25">
      <c r="A225" s="49"/>
      <c r="B225" s="44" t="s">
        <v>977</v>
      </c>
      <c r="C225" s="55" t="s">
        <v>1061</v>
      </c>
      <c r="D225" s="167">
        <v>0</v>
      </c>
      <c r="E225" s="116"/>
      <c r="F225" s="135"/>
      <c r="G225" s="17"/>
    </row>
    <row r="226" spans="1:7" s="8" customFormat="1" ht="24.95" customHeight="1" x14ac:dyDescent="0.25">
      <c r="A226" s="49"/>
      <c r="B226" s="44" t="s">
        <v>280</v>
      </c>
      <c r="C226" s="55" t="s">
        <v>1062</v>
      </c>
      <c r="D226" s="167">
        <v>0</v>
      </c>
      <c r="E226" s="116"/>
      <c r="F226" s="135"/>
      <c r="G226" s="17"/>
    </row>
    <row r="227" spans="1:7" s="8" customFormat="1" ht="24.95" customHeight="1" x14ac:dyDescent="0.25">
      <c r="A227" s="49"/>
      <c r="B227" s="44" t="s">
        <v>978</v>
      </c>
      <c r="C227" s="55" t="s">
        <v>1064</v>
      </c>
      <c r="D227" s="167">
        <v>0</v>
      </c>
      <c r="E227" s="116"/>
      <c r="F227" s="135"/>
      <c r="G227" s="17"/>
    </row>
    <row r="228" spans="1:7" s="8" customFormat="1" ht="24.95" customHeight="1" x14ac:dyDescent="0.25">
      <c r="A228" s="49"/>
      <c r="B228" s="44" t="s">
        <v>281</v>
      </c>
      <c r="C228" s="55" t="s">
        <v>1065</v>
      </c>
      <c r="D228" s="167">
        <v>0</v>
      </c>
      <c r="E228" s="116"/>
      <c r="F228" s="135"/>
      <c r="G228" s="17"/>
    </row>
    <row r="229" spans="1:7" s="8" customFormat="1" ht="24.95" customHeight="1" x14ac:dyDescent="0.25">
      <c r="A229" s="49"/>
      <c r="B229" s="44" t="s">
        <v>979</v>
      </c>
      <c r="C229" s="55" t="s">
        <v>1080</v>
      </c>
      <c r="D229" s="167">
        <v>0</v>
      </c>
      <c r="E229" s="116"/>
      <c r="F229" s="135"/>
      <c r="G229" s="17"/>
    </row>
    <row r="230" spans="1:7" s="8" customFormat="1" ht="24.95" customHeight="1" x14ac:dyDescent="0.25">
      <c r="A230" s="49"/>
      <c r="B230" s="44" t="s">
        <v>282</v>
      </c>
      <c r="C230" s="55" t="s">
        <v>1066</v>
      </c>
      <c r="D230" s="167">
        <v>16346314</v>
      </c>
      <c r="E230" s="116"/>
      <c r="F230" s="135">
        <v>15140079</v>
      </c>
      <c r="G230" s="17"/>
    </row>
    <row r="231" spans="1:7" s="8" customFormat="1" ht="24.95" customHeight="1" x14ac:dyDescent="0.25">
      <c r="A231" s="49"/>
      <c r="B231" s="44" t="s">
        <v>980</v>
      </c>
      <c r="C231" s="55" t="s">
        <v>1067</v>
      </c>
      <c r="D231" s="167">
        <v>0</v>
      </c>
      <c r="E231" s="116"/>
      <c r="F231" s="135"/>
      <c r="G231" s="17"/>
    </row>
    <row r="232" spans="1:7" s="8" customFormat="1" ht="24.95" customHeight="1" x14ac:dyDescent="0.25">
      <c r="A232" s="49"/>
      <c r="B232" s="43" t="s">
        <v>283</v>
      </c>
      <c r="C232" s="53" t="s">
        <v>1063</v>
      </c>
      <c r="D232" s="167">
        <v>0</v>
      </c>
      <c r="E232" s="116"/>
      <c r="F232" s="135"/>
      <c r="G232" s="17"/>
    </row>
    <row r="233" spans="1:7" s="8" customFormat="1" ht="24.95" customHeight="1" x14ac:dyDescent="0.25">
      <c r="A233" s="49"/>
      <c r="B233" s="44" t="s">
        <v>981</v>
      </c>
      <c r="C233" s="55" t="s">
        <v>1071</v>
      </c>
      <c r="D233" s="167">
        <v>0</v>
      </c>
      <c r="E233" s="116"/>
      <c r="F233" s="135"/>
      <c r="G233" s="17"/>
    </row>
    <row r="234" spans="1:7" s="10" customFormat="1" ht="24.95" customHeight="1" x14ac:dyDescent="0.25">
      <c r="A234" s="45"/>
      <c r="B234" s="46" t="s">
        <v>284</v>
      </c>
      <c r="C234" s="54" t="s">
        <v>285</v>
      </c>
      <c r="D234" s="166">
        <f>SUM(D235:D239)</f>
        <v>61047237</v>
      </c>
      <c r="E234" s="116"/>
      <c r="F234" s="134">
        <f>SUM(F235:F239)</f>
        <v>59742132</v>
      </c>
      <c r="G234" s="17"/>
    </row>
    <row r="235" spans="1:7" s="10" customFormat="1" ht="24.95" customHeight="1" x14ac:dyDescent="0.25">
      <c r="A235" s="45" t="s">
        <v>16</v>
      </c>
      <c r="B235" s="43" t="s">
        <v>286</v>
      </c>
      <c r="C235" s="53" t="s">
        <v>287</v>
      </c>
      <c r="D235" s="167">
        <v>22020</v>
      </c>
      <c r="E235" s="116"/>
      <c r="F235" s="135"/>
      <c r="G235" s="17"/>
    </row>
    <row r="236" spans="1:7" s="10" customFormat="1" ht="24.95" customHeight="1" x14ac:dyDescent="0.25">
      <c r="A236" s="11"/>
      <c r="B236" s="43" t="s">
        <v>288</v>
      </c>
      <c r="C236" s="53" t="s">
        <v>289</v>
      </c>
      <c r="D236" s="167">
        <v>1814263</v>
      </c>
      <c r="E236" s="116"/>
      <c r="F236" s="135">
        <v>1685809</v>
      </c>
      <c r="G236" s="17"/>
    </row>
    <row r="237" spans="1:7" s="10" customFormat="1" ht="24.95" customHeight="1" x14ac:dyDescent="0.25">
      <c r="A237" s="11" t="s">
        <v>14</v>
      </c>
      <c r="B237" s="43" t="s">
        <v>290</v>
      </c>
      <c r="C237" s="53" t="s">
        <v>1135</v>
      </c>
      <c r="D237" s="167">
        <v>0</v>
      </c>
      <c r="E237" s="116"/>
      <c r="F237" s="135">
        <v>163</v>
      </c>
      <c r="G237" s="17"/>
    </row>
    <row r="238" spans="1:7" s="10" customFormat="1" ht="24.95" customHeight="1" x14ac:dyDescent="0.25">
      <c r="A238" s="11"/>
      <c r="B238" s="43" t="s">
        <v>291</v>
      </c>
      <c r="C238" s="53" t="s">
        <v>292</v>
      </c>
      <c r="D238" s="167">
        <v>58294773</v>
      </c>
      <c r="E238" s="116"/>
      <c r="F238" s="131">
        <v>57156502</v>
      </c>
      <c r="G238" s="17"/>
    </row>
    <row r="239" spans="1:7" s="10" customFormat="1" ht="24.95" customHeight="1" x14ac:dyDescent="0.25">
      <c r="A239" s="11"/>
      <c r="B239" s="43" t="s">
        <v>293</v>
      </c>
      <c r="C239" s="53" t="s">
        <v>294</v>
      </c>
      <c r="D239" s="167">
        <v>916181</v>
      </c>
      <c r="E239" s="116"/>
      <c r="F239" s="135">
        <v>899658</v>
      </c>
      <c r="G239" s="17"/>
    </row>
    <row r="240" spans="1:7" s="10" customFormat="1" ht="24.95" customHeight="1" x14ac:dyDescent="0.25">
      <c r="A240" s="45"/>
      <c r="B240" s="46" t="s">
        <v>295</v>
      </c>
      <c r="C240" s="54" t="s">
        <v>296</v>
      </c>
      <c r="D240" s="166">
        <f>SUM(D241:D244)</f>
        <v>5150736</v>
      </c>
      <c r="E240" s="116"/>
      <c r="F240" s="134">
        <f>SUM(F241:F244)</f>
        <v>6004547</v>
      </c>
      <c r="G240" s="17"/>
    </row>
    <row r="241" spans="1:7" s="10" customFormat="1" ht="24.95" customHeight="1" x14ac:dyDescent="0.25">
      <c r="A241" s="45" t="s">
        <v>16</v>
      </c>
      <c r="B241" s="43" t="s">
        <v>297</v>
      </c>
      <c r="C241" s="53" t="s">
        <v>298</v>
      </c>
      <c r="D241" s="167">
        <v>0</v>
      </c>
      <c r="E241" s="116"/>
      <c r="F241" s="135">
        <v>1878</v>
      </c>
      <c r="G241" s="17"/>
    </row>
    <row r="242" spans="1:7" s="10" customFormat="1" ht="24.95" customHeight="1" x14ac:dyDescent="0.25">
      <c r="A242" s="45"/>
      <c r="B242" s="43" t="s">
        <v>299</v>
      </c>
      <c r="C242" s="53" t="s">
        <v>300</v>
      </c>
      <c r="D242" s="167">
        <v>0</v>
      </c>
      <c r="E242" s="116"/>
      <c r="F242" s="135"/>
      <c r="G242" s="17"/>
    </row>
    <row r="243" spans="1:7" s="8" customFormat="1" ht="24.95" customHeight="1" x14ac:dyDescent="0.25">
      <c r="A243" s="49" t="s">
        <v>15</v>
      </c>
      <c r="B243" s="43" t="s">
        <v>301</v>
      </c>
      <c r="C243" s="53" t="s">
        <v>302</v>
      </c>
      <c r="D243" s="167">
        <v>0</v>
      </c>
      <c r="E243" s="116"/>
      <c r="F243" s="135"/>
      <c r="G243" s="17"/>
    </row>
    <row r="244" spans="1:7" s="8" customFormat="1" ht="24.95" customHeight="1" x14ac:dyDescent="0.25">
      <c r="A244" s="49"/>
      <c r="B244" s="43" t="s">
        <v>303</v>
      </c>
      <c r="C244" s="53" t="s">
        <v>304</v>
      </c>
      <c r="D244" s="167">
        <v>5150736</v>
      </c>
      <c r="E244" s="116"/>
      <c r="F244" s="135">
        <v>6002669</v>
      </c>
      <c r="G244" s="17"/>
    </row>
    <row r="245" spans="1:7" s="8" customFormat="1" ht="24.95" customHeight="1" x14ac:dyDescent="0.25">
      <c r="A245" s="49"/>
      <c r="B245" s="46" t="s">
        <v>305</v>
      </c>
      <c r="C245" s="54" t="s">
        <v>306</v>
      </c>
      <c r="D245" s="166">
        <f>SUM(D246:D249)</f>
        <v>18560988</v>
      </c>
      <c r="E245" s="116"/>
      <c r="F245" s="134">
        <f>SUM(F246:F249)</f>
        <v>16455950</v>
      </c>
      <c r="G245" s="17"/>
    </row>
    <row r="246" spans="1:7" s="8" customFormat="1" ht="24.95" customHeight="1" x14ac:dyDescent="0.25">
      <c r="A246" s="49" t="s">
        <v>16</v>
      </c>
      <c r="B246" s="43" t="s">
        <v>307</v>
      </c>
      <c r="C246" s="53" t="s">
        <v>308</v>
      </c>
      <c r="D246" s="167">
        <v>0</v>
      </c>
      <c r="E246" s="116"/>
      <c r="F246" s="135"/>
      <c r="G246" s="17"/>
    </row>
    <row r="247" spans="1:7" s="8" customFormat="1" ht="24.95" customHeight="1" x14ac:dyDescent="0.25">
      <c r="A247" s="49"/>
      <c r="B247" s="43" t="s">
        <v>309</v>
      </c>
      <c r="C247" s="53" t="s">
        <v>310</v>
      </c>
      <c r="D247" s="167">
        <v>0</v>
      </c>
      <c r="E247" s="116"/>
      <c r="F247" s="135"/>
      <c r="G247" s="17"/>
    </row>
    <row r="248" spans="1:7" s="8" customFormat="1" ht="24.95" customHeight="1" x14ac:dyDescent="0.25">
      <c r="A248" s="49" t="s">
        <v>15</v>
      </c>
      <c r="B248" s="43" t="s">
        <v>311</v>
      </c>
      <c r="C248" s="53" t="s">
        <v>312</v>
      </c>
      <c r="D248" s="167">
        <v>0</v>
      </c>
      <c r="E248" s="116"/>
      <c r="F248" s="135"/>
      <c r="G248" s="17"/>
    </row>
    <row r="249" spans="1:7" s="8" customFormat="1" ht="24.95" customHeight="1" x14ac:dyDescent="0.25">
      <c r="A249" s="49"/>
      <c r="B249" s="43" t="s">
        <v>313</v>
      </c>
      <c r="C249" s="53" t="s">
        <v>314</v>
      </c>
      <c r="D249" s="167">
        <v>18560988</v>
      </c>
      <c r="E249" s="116"/>
      <c r="F249" s="135">
        <v>16455950</v>
      </c>
      <c r="G249" s="17"/>
    </row>
    <row r="250" spans="1:7" s="8" customFormat="1" ht="24.95" customHeight="1" x14ac:dyDescent="0.25">
      <c r="A250" s="49"/>
      <c r="B250" s="46" t="s">
        <v>315</v>
      </c>
      <c r="C250" s="54" t="s">
        <v>316</v>
      </c>
      <c r="D250" s="166">
        <f>SUM(D251:D254,D259)</f>
        <v>295148289</v>
      </c>
      <c r="E250" s="116"/>
      <c r="F250" s="134">
        <f>SUM(F251:F254,F259)</f>
        <v>279572625</v>
      </c>
      <c r="G250" s="17"/>
    </row>
    <row r="251" spans="1:7" s="8" customFormat="1" ht="24.95" customHeight="1" x14ac:dyDescent="0.25">
      <c r="A251" s="49" t="s">
        <v>16</v>
      </c>
      <c r="B251" s="43" t="s">
        <v>317</v>
      </c>
      <c r="C251" s="53" t="s">
        <v>318</v>
      </c>
      <c r="D251" s="167">
        <v>215790700</v>
      </c>
      <c r="E251" s="116"/>
      <c r="F251" s="131">
        <v>204029784</v>
      </c>
      <c r="G251" s="17"/>
    </row>
    <row r="252" spans="1:7" s="8" customFormat="1" ht="24.95" customHeight="1" x14ac:dyDescent="0.25">
      <c r="A252" s="49"/>
      <c r="B252" s="43" t="s">
        <v>319</v>
      </c>
      <c r="C252" s="53" t="s">
        <v>320</v>
      </c>
      <c r="D252" s="167">
        <v>0</v>
      </c>
      <c r="E252" s="116"/>
      <c r="F252" s="135"/>
      <c r="G252" s="17"/>
    </row>
    <row r="253" spans="1:7" s="8" customFormat="1" ht="24.95" customHeight="1" x14ac:dyDescent="0.25">
      <c r="A253" s="49" t="s">
        <v>15</v>
      </c>
      <c r="B253" s="43" t="s">
        <v>321</v>
      </c>
      <c r="C253" s="53" t="s">
        <v>322</v>
      </c>
      <c r="D253" s="167">
        <v>57323208</v>
      </c>
      <c r="E253" s="116"/>
      <c r="F253" s="135">
        <v>57440950</v>
      </c>
      <c r="G253" s="17"/>
    </row>
    <row r="254" spans="1:7" s="8" customFormat="1" ht="24.95" customHeight="1" x14ac:dyDescent="0.25">
      <c r="A254" s="49"/>
      <c r="B254" s="43" t="s">
        <v>323</v>
      </c>
      <c r="C254" s="53" t="s">
        <v>324</v>
      </c>
      <c r="D254" s="167">
        <f>SUM(D255:D258)</f>
        <v>19580018</v>
      </c>
      <c r="E254" s="116"/>
      <c r="F254" s="135">
        <f>SUM(F255:F258)</f>
        <v>15885492</v>
      </c>
      <c r="G254" s="17"/>
    </row>
    <row r="255" spans="1:7" s="8" customFormat="1" ht="24.95" customHeight="1" x14ac:dyDescent="0.25">
      <c r="A255" s="49"/>
      <c r="B255" s="44" t="s">
        <v>325</v>
      </c>
      <c r="C255" s="55" t="s">
        <v>326</v>
      </c>
      <c r="D255" s="167">
        <v>0</v>
      </c>
      <c r="E255" s="116"/>
      <c r="F255" s="135"/>
      <c r="G255" s="17"/>
    </row>
    <row r="256" spans="1:7" s="8" customFormat="1" ht="24.95" customHeight="1" x14ac:dyDescent="0.25">
      <c r="A256" s="49"/>
      <c r="B256" s="44" t="s">
        <v>327</v>
      </c>
      <c r="C256" s="55" t="s">
        <v>328</v>
      </c>
      <c r="D256" s="167">
        <v>0</v>
      </c>
      <c r="E256" s="116"/>
      <c r="F256" s="135"/>
      <c r="G256" s="17"/>
    </row>
    <row r="257" spans="1:7" s="8" customFormat="1" ht="24.95" customHeight="1" x14ac:dyDescent="0.25">
      <c r="A257" s="49"/>
      <c r="B257" s="44" t="s">
        <v>329</v>
      </c>
      <c r="C257" s="55" t="s">
        <v>330</v>
      </c>
      <c r="D257" s="167">
        <v>0</v>
      </c>
      <c r="E257" s="116"/>
      <c r="F257" s="135"/>
      <c r="G257" s="17"/>
    </row>
    <row r="258" spans="1:7" s="8" customFormat="1" ht="24.95" customHeight="1" x14ac:dyDescent="0.25">
      <c r="A258" s="49"/>
      <c r="B258" s="44" t="s">
        <v>331</v>
      </c>
      <c r="C258" s="55" t="s">
        <v>332</v>
      </c>
      <c r="D258" s="167">
        <v>19580018</v>
      </c>
      <c r="E258" s="116"/>
      <c r="F258" s="135">
        <v>15885492</v>
      </c>
      <c r="G258" s="17"/>
    </row>
    <row r="259" spans="1:7" s="8" customFormat="1" ht="24.95" customHeight="1" x14ac:dyDescent="0.25">
      <c r="A259" s="49"/>
      <c r="B259" s="43" t="s">
        <v>333</v>
      </c>
      <c r="C259" s="53" t="s">
        <v>334</v>
      </c>
      <c r="D259" s="167">
        <v>2454363</v>
      </c>
      <c r="E259" s="116"/>
      <c r="F259" s="135">
        <v>2216399</v>
      </c>
      <c r="G259" s="17"/>
    </row>
    <row r="260" spans="1:7" s="8" customFormat="1" ht="24.95" customHeight="1" x14ac:dyDescent="0.25">
      <c r="A260" s="49"/>
      <c r="B260" s="46" t="s">
        <v>335</v>
      </c>
      <c r="C260" s="54" t="s">
        <v>336</v>
      </c>
      <c r="D260" s="166">
        <f>SUM(D261:D265)</f>
        <v>29267595</v>
      </c>
      <c r="E260" s="116"/>
      <c r="F260" s="134">
        <f>SUM(F261:F265)</f>
        <v>26519507</v>
      </c>
      <c r="G260" s="17"/>
    </row>
    <row r="261" spans="1:7" s="8" customFormat="1" ht="24.95" customHeight="1" x14ac:dyDescent="0.25">
      <c r="A261" s="49" t="s">
        <v>16</v>
      </c>
      <c r="B261" s="43" t="s">
        <v>337</v>
      </c>
      <c r="C261" s="53" t="s">
        <v>338</v>
      </c>
      <c r="D261" s="167">
        <v>0</v>
      </c>
      <c r="E261" s="116"/>
      <c r="F261" s="135"/>
      <c r="G261" s="17"/>
    </row>
    <row r="262" spans="1:7" s="10" customFormat="1" ht="24.95" customHeight="1" x14ac:dyDescent="0.25">
      <c r="A262" s="45"/>
      <c r="B262" s="43" t="s">
        <v>339</v>
      </c>
      <c r="C262" s="53" t="s">
        <v>340</v>
      </c>
      <c r="D262" s="167">
        <v>0</v>
      </c>
      <c r="E262" s="116"/>
      <c r="F262" s="135"/>
      <c r="G262" s="17"/>
    </row>
    <row r="263" spans="1:7" s="10" customFormat="1" ht="24.95" customHeight="1" x14ac:dyDescent="0.25">
      <c r="A263" s="45" t="s">
        <v>14</v>
      </c>
      <c r="B263" s="43" t="s">
        <v>341</v>
      </c>
      <c r="C263" s="53" t="s">
        <v>342</v>
      </c>
      <c r="D263" s="167">
        <v>0</v>
      </c>
      <c r="E263" s="116"/>
      <c r="F263" s="135"/>
      <c r="G263" s="17"/>
    </row>
    <row r="264" spans="1:7" s="10" customFormat="1" ht="24.95" customHeight="1" x14ac:dyDescent="0.25">
      <c r="A264" s="45"/>
      <c r="B264" s="43" t="s">
        <v>343</v>
      </c>
      <c r="C264" s="53" t="s">
        <v>1136</v>
      </c>
      <c r="D264" s="167">
        <v>21921107</v>
      </c>
      <c r="E264" s="116"/>
      <c r="F264" s="131">
        <v>20284516</v>
      </c>
      <c r="G264" s="17"/>
    </row>
    <row r="265" spans="1:7" s="10" customFormat="1" ht="24.95" customHeight="1" x14ac:dyDescent="0.25">
      <c r="A265" s="11"/>
      <c r="B265" s="43" t="s">
        <v>344</v>
      </c>
      <c r="C265" s="53" t="s">
        <v>345</v>
      </c>
      <c r="D265" s="167">
        <v>7346488</v>
      </c>
      <c r="E265" s="116"/>
      <c r="F265" s="135">
        <v>6234991</v>
      </c>
      <c r="G265" s="17"/>
    </row>
    <row r="266" spans="1:7" s="10" customFormat="1" ht="24.95" customHeight="1" x14ac:dyDescent="0.25">
      <c r="A266" s="45"/>
      <c r="B266" s="46" t="s">
        <v>346</v>
      </c>
      <c r="C266" s="54" t="s">
        <v>347</v>
      </c>
      <c r="D266" s="166">
        <f>SUM(D267:D272)</f>
        <v>121546034</v>
      </c>
      <c r="E266" s="116"/>
      <c r="F266" s="134">
        <f>SUM(F267:F272)</f>
        <v>103909580</v>
      </c>
      <c r="G266" s="17"/>
    </row>
    <row r="267" spans="1:7" s="10" customFormat="1" ht="24.95" customHeight="1" x14ac:dyDescent="0.25">
      <c r="A267" s="45" t="s">
        <v>16</v>
      </c>
      <c r="B267" s="43" t="s">
        <v>348</v>
      </c>
      <c r="C267" s="53" t="s">
        <v>349</v>
      </c>
      <c r="D267" s="167">
        <v>110379181</v>
      </c>
      <c r="E267" s="116"/>
      <c r="F267" s="135">
        <v>93489914</v>
      </c>
      <c r="G267" s="17"/>
    </row>
    <row r="268" spans="1:7" s="10" customFormat="1" ht="24.95" customHeight="1" x14ac:dyDescent="0.25">
      <c r="A268" s="45"/>
      <c r="B268" s="43" t="s">
        <v>350</v>
      </c>
      <c r="C268" s="53" t="s">
        <v>351</v>
      </c>
      <c r="D268" s="167">
        <v>0</v>
      </c>
      <c r="E268" s="116"/>
      <c r="F268" s="135"/>
      <c r="G268" s="17"/>
    </row>
    <row r="269" spans="1:7" s="10" customFormat="1" ht="24.95" customHeight="1" x14ac:dyDescent="0.25">
      <c r="A269" s="45" t="s">
        <v>15</v>
      </c>
      <c r="B269" s="43" t="s">
        <v>352</v>
      </c>
      <c r="C269" s="53" t="s">
        <v>353</v>
      </c>
      <c r="D269" s="167">
        <v>4921177</v>
      </c>
      <c r="E269" s="116"/>
      <c r="F269" s="135">
        <v>4288817</v>
      </c>
      <c r="G269" s="17"/>
    </row>
    <row r="270" spans="1:7" s="10" customFormat="1" ht="24.95" customHeight="1" x14ac:dyDescent="0.25">
      <c r="A270" s="45"/>
      <c r="B270" s="43" t="s">
        <v>354</v>
      </c>
      <c r="C270" s="53" t="s">
        <v>1137</v>
      </c>
      <c r="D270" s="167">
        <v>6245676</v>
      </c>
      <c r="E270" s="116"/>
      <c r="F270" s="135">
        <v>6130849</v>
      </c>
      <c r="G270" s="17"/>
    </row>
    <row r="271" spans="1:7" s="10" customFormat="1" ht="24.95" customHeight="1" x14ac:dyDescent="0.25">
      <c r="A271" s="11"/>
      <c r="B271" s="43" t="s">
        <v>355</v>
      </c>
      <c r="C271" s="53" t="s">
        <v>356</v>
      </c>
      <c r="D271" s="167">
        <v>0</v>
      </c>
      <c r="E271" s="116"/>
      <c r="F271" s="135"/>
      <c r="G271" s="17"/>
    </row>
    <row r="272" spans="1:7" s="10" customFormat="1" ht="24.95" customHeight="1" x14ac:dyDescent="0.25">
      <c r="A272" s="45"/>
      <c r="B272" s="43" t="s">
        <v>357</v>
      </c>
      <c r="C272" s="53" t="s">
        <v>358</v>
      </c>
      <c r="D272" s="167">
        <v>0</v>
      </c>
      <c r="E272" s="116"/>
      <c r="F272" s="135"/>
      <c r="G272" s="17"/>
    </row>
    <row r="273" spans="1:7" s="10" customFormat="1" ht="24.95" customHeight="1" x14ac:dyDescent="0.25">
      <c r="A273" s="45"/>
      <c r="B273" s="46" t="s">
        <v>359</v>
      </c>
      <c r="C273" s="54" t="s">
        <v>360</v>
      </c>
      <c r="D273" s="166">
        <f>SUM(D274:D278)</f>
        <v>411151</v>
      </c>
      <c r="E273" s="116"/>
      <c r="F273" s="134">
        <f>SUM(F274:F278)</f>
        <v>404805</v>
      </c>
      <c r="G273" s="17"/>
    </row>
    <row r="274" spans="1:7" s="10" customFormat="1" ht="24.95" customHeight="1" x14ac:dyDescent="0.25">
      <c r="A274" s="45" t="s">
        <v>16</v>
      </c>
      <c r="B274" s="43" t="s">
        <v>361</v>
      </c>
      <c r="C274" s="53" t="s">
        <v>362</v>
      </c>
      <c r="D274" s="167">
        <v>0</v>
      </c>
      <c r="E274" s="116"/>
      <c r="F274" s="135"/>
      <c r="G274" s="17"/>
    </row>
    <row r="275" spans="1:7" s="10" customFormat="1" ht="24.95" customHeight="1" x14ac:dyDescent="0.25">
      <c r="A275" s="45"/>
      <c r="B275" s="43" t="s">
        <v>363</v>
      </c>
      <c r="C275" s="53" t="s">
        <v>364</v>
      </c>
      <c r="D275" s="167">
        <v>0</v>
      </c>
      <c r="E275" s="116"/>
      <c r="F275" s="135"/>
      <c r="G275" s="17"/>
    </row>
    <row r="276" spans="1:7" s="10" customFormat="1" ht="24.95" customHeight="1" x14ac:dyDescent="0.25">
      <c r="A276" s="45" t="s">
        <v>15</v>
      </c>
      <c r="B276" s="43" t="s">
        <v>365</v>
      </c>
      <c r="C276" s="53" t="s">
        <v>366</v>
      </c>
      <c r="D276" s="167">
        <v>411151</v>
      </c>
      <c r="E276" s="116"/>
      <c r="F276" s="135">
        <v>404805</v>
      </c>
      <c r="G276" s="17"/>
    </row>
    <row r="277" spans="1:7" s="10" customFormat="1" ht="24.95" customHeight="1" x14ac:dyDescent="0.25">
      <c r="A277" s="45"/>
      <c r="B277" s="43" t="s">
        <v>367</v>
      </c>
      <c r="C277" s="53" t="s">
        <v>368</v>
      </c>
      <c r="D277" s="167">
        <v>0</v>
      </c>
      <c r="E277" s="116"/>
      <c r="F277" s="135">
        <v>0</v>
      </c>
      <c r="G277" s="17"/>
    </row>
    <row r="278" spans="1:7" s="10" customFormat="1" ht="24.95" customHeight="1" x14ac:dyDescent="0.25">
      <c r="A278" s="45"/>
      <c r="B278" s="43" t="s">
        <v>369</v>
      </c>
      <c r="C278" s="53" t="s">
        <v>370</v>
      </c>
      <c r="D278" s="167">
        <v>0</v>
      </c>
      <c r="E278" s="116"/>
      <c r="F278" s="135"/>
      <c r="G278" s="17"/>
    </row>
    <row r="279" spans="1:7" s="10" customFormat="1" ht="24.95" customHeight="1" x14ac:dyDescent="0.25">
      <c r="A279" s="45"/>
      <c r="B279" s="46" t="s">
        <v>371</v>
      </c>
      <c r="C279" s="54" t="s">
        <v>372</v>
      </c>
      <c r="D279" s="166">
        <f>SUM(D280:D283)</f>
        <v>15308553</v>
      </c>
      <c r="E279" s="116"/>
      <c r="F279" s="134">
        <f>SUM(F280:F283)</f>
        <v>13394928</v>
      </c>
      <c r="G279" s="17"/>
    </row>
    <row r="280" spans="1:7" s="10" customFormat="1" ht="24.95" customHeight="1" x14ac:dyDescent="0.25">
      <c r="A280" s="45" t="s">
        <v>16</v>
      </c>
      <c r="B280" s="43" t="s">
        <v>373</v>
      </c>
      <c r="C280" s="53" t="s">
        <v>374</v>
      </c>
      <c r="D280" s="167">
        <v>0</v>
      </c>
      <c r="E280" s="116"/>
      <c r="F280" s="135"/>
      <c r="G280" s="17"/>
    </row>
    <row r="281" spans="1:7" s="10" customFormat="1" ht="24.95" customHeight="1" x14ac:dyDescent="0.25">
      <c r="A281" s="45"/>
      <c r="B281" s="43" t="s">
        <v>375</v>
      </c>
      <c r="C281" s="53" t="s">
        <v>376</v>
      </c>
      <c r="D281" s="167">
        <v>0</v>
      </c>
      <c r="E281" s="116"/>
      <c r="F281" s="135"/>
      <c r="G281" s="17"/>
    </row>
    <row r="282" spans="1:7" s="10" customFormat="1" ht="24.95" customHeight="1" x14ac:dyDescent="0.25">
      <c r="A282" s="45" t="s">
        <v>15</v>
      </c>
      <c r="B282" s="43" t="s">
        <v>377</v>
      </c>
      <c r="C282" s="53" t="s">
        <v>378</v>
      </c>
      <c r="D282" s="167">
        <v>1457871</v>
      </c>
      <c r="E282" s="116"/>
      <c r="F282" s="135">
        <v>1578474</v>
      </c>
      <c r="G282" s="17"/>
    </row>
    <row r="283" spans="1:7" s="10" customFormat="1" ht="24.95" customHeight="1" x14ac:dyDescent="0.25">
      <c r="A283" s="45"/>
      <c r="B283" s="43" t="s">
        <v>379</v>
      </c>
      <c r="C283" s="53" t="s">
        <v>380</v>
      </c>
      <c r="D283" s="167">
        <v>13850682</v>
      </c>
      <c r="E283" s="116"/>
      <c r="F283" s="135">
        <v>11816454</v>
      </c>
      <c r="G283" s="17"/>
    </row>
    <row r="284" spans="1:7" s="10" customFormat="1" ht="24.95" customHeight="1" x14ac:dyDescent="0.25">
      <c r="A284" s="45"/>
      <c r="B284" s="46" t="s">
        <v>381</v>
      </c>
      <c r="C284" s="54" t="s">
        <v>382</v>
      </c>
      <c r="D284" s="166">
        <f>+D285+D288+D290+D291+D292+D289</f>
        <v>71915845</v>
      </c>
      <c r="E284" s="116"/>
      <c r="F284" s="134">
        <f>+F285+F288+F290+F291+F292+F289</f>
        <v>62626212</v>
      </c>
      <c r="G284" s="17"/>
    </row>
    <row r="285" spans="1:7" s="10" customFormat="1" ht="24.95" customHeight="1" x14ac:dyDescent="0.25">
      <c r="A285" s="45" t="s">
        <v>16</v>
      </c>
      <c r="B285" s="43" t="s">
        <v>383</v>
      </c>
      <c r="C285" s="53" t="s">
        <v>384</v>
      </c>
      <c r="D285" s="167">
        <f>+D286+D287</f>
        <v>0</v>
      </c>
      <c r="E285" s="116"/>
      <c r="F285" s="135">
        <f>+F286+F287</f>
        <v>3772</v>
      </c>
      <c r="G285" s="17"/>
    </row>
    <row r="286" spans="1:7" s="8" customFormat="1" ht="24.95" customHeight="1" x14ac:dyDescent="0.25">
      <c r="A286" s="49" t="s">
        <v>16</v>
      </c>
      <c r="B286" s="44" t="s">
        <v>965</v>
      </c>
      <c r="C286" s="55" t="s">
        <v>964</v>
      </c>
      <c r="D286" s="167">
        <v>0</v>
      </c>
      <c r="E286" s="116"/>
      <c r="F286" s="135"/>
      <c r="G286" s="17"/>
    </row>
    <row r="287" spans="1:7" s="8" customFormat="1" ht="24.95" customHeight="1" x14ac:dyDescent="0.25">
      <c r="A287" s="49" t="s">
        <v>16</v>
      </c>
      <c r="B287" s="44" t="s">
        <v>966</v>
      </c>
      <c r="C287" s="55" t="s">
        <v>998</v>
      </c>
      <c r="D287" s="167">
        <v>0</v>
      </c>
      <c r="E287" s="116"/>
      <c r="F287" s="135">
        <v>3772</v>
      </c>
      <c r="G287" s="17"/>
    </row>
    <row r="288" spans="1:7" s="10" customFormat="1" ht="24.95" customHeight="1" x14ac:dyDescent="0.25">
      <c r="A288" s="45"/>
      <c r="B288" s="43" t="s">
        <v>385</v>
      </c>
      <c r="C288" s="53" t="s">
        <v>386</v>
      </c>
      <c r="D288" s="167">
        <v>0</v>
      </c>
      <c r="E288" s="116"/>
      <c r="F288" s="135">
        <v>0</v>
      </c>
      <c r="G288" s="17"/>
    </row>
    <row r="289" spans="1:7" s="10" customFormat="1" ht="24.95" customHeight="1" x14ac:dyDescent="0.25">
      <c r="A289" s="45" t="s">
        <v>15</v>
      </c>
      <c r="B289" s="43" t="s">
        <v>1095</v>
      </c>
      <c r="C289" s="53" t="s">
        <v>1099</v>
      </c>
      <c r="D289" s="167">
        <v>0</v>
      </c>
      <c r="E289" s="116"/>
      <c r="F289" s="135">
        <v>0</v>
      </c>
      <c r="G289" s="17"/>
    </row>
    <row r="290" spans="1:7" s="10" customFormat="1" ht="24.95" customHeight="1" x14ac:dyDescent="0.25">
      <c r="A290" s="45" t="s">
        <v>14</v>
      </c>
      <c r="B290" s="43" t="s">
        <v>387</v>
      </c>
      <c r="C290" s="53" t="s">
        <v>1096</v>
      </c>
      <c r="D290" s="167">
        <v>15460</v>
      </c>
      <c r="E290" s="116"/>
      <c r="F290" s="135">
        <v>3926</v>
      </c>
      <c r="G290" s="17"/>
    </row>
    <row r="291" spans="1:7" s="10" customFormat="1" ht="24.95" customHeight="1" x14ac:dyDescent="0.25">
      <c r="A291" s="45"/>
      <c r="B291" s="43" t="s">
        <v>388</v>
      </c>
      <c r="C291" s="53" t="s">
        <v>1097</v>
      </c>
      <c r="D291" s="167">
        <v>68806788</v>
      </c>
      <c r="E291" s="116"/>
      <c r="F291" s="135">
        <v>60332162</v>
      </c>
      <c r="G291" s="17"/>
    </row>
    <row r="292" spans="1:7" s="10" customFormat="1" ht="24.95" customHeight="1" x14ac:dyDescent="0.25">
      <c r="A292" s="45"/>
      <c r="B292" s="43" t="s">
        <v>389</v>
      </c>
      <c r="C292" s="53" t="s">
        <v>1098</v>
      </c>
      <c r="D292" s="167">
        <v>3093597</v>
      </c>
      <c r="E292" s="116"/>
      <c r="F292" s="135">
        <v>2286352</v>
      </c>
      <c r="G292" s="17"/>
    </row>
    <row r="293" spans="1:7" s="10" customFormat="1" ht="24.95" customHeight="1" x14ac:dyDescent="0.25">
      <c r="A293" s="11"/>
      <c r="B293" s="46" t="s">
        <v>390</v>
      </c>
      <c r="C293" s="54" t="s">
        <v>391</v>
      </c>
      <c r="D293" s="166">
        <f>SUM(D294:D300)</f>
        <v>4806859</v>
      </c>
      <c r="E293" s="116"/>
      <c r="F293" s="134">
        <f>SUM(F294:F300)</f>
        <v>4017724</v>
      </c>
      <c r="G293" s="17"/>
    </row>
    <row r="294" spans="1:7" s="10" customFormat="1" ht="24.95" customHeight="1" x14ac:dyDescent="0.25">
      <c r="A294" s="45"/>
      <c r="B294" s="43" t="s">
        <v>392</v>
      </c>
      <c r="C294" s="53" t="s">
        <v>393</v>
      </c>
      <c r="D294" s="167">
        <v>4387661</v>
      </c>
      <c r="E294" s="116"/>
      <c r="F294" s="135"/>
      <c r="G294" s="17"/>
    </row>
    <row r="295" spans="1:7" s="10" customFormat="1" ht="24.95" customHeight="1" x14ac:dyDescent="0.25">
      <c r="A295" s="45"/>
      <c r="B295" s="43" t="s">
        <v>394</v>
      </c>
      <c r="C295" s="53" t="s">
        <v>395</v>
      </c>
      <c r="D295" s="167">
        <v>74683</v>
      </c>
      <c r="E295" s="116"/>
      <c r="F295" s="135"/>
      <c r="G295" s="17"/>
    </row>
    <row r="296" spans="1:7" s="10" customFormat="1" ht="24.95" customHeight="1" x14ac:dyDescent="0.25">
      <c r="A296" s="45"/>
      <c r="B296" s="43" t="s">
        <v>396</v>
      </c>
      <c r="C296" s="53" t="s">
        <v>397</v>
      </c>
      <c r="D296" s="167"/>
      <c r="E296" s="116"/>
      <c r="F296" s="135">
        <v>3976787</v>
      </c>
      <c r="G296" s="17"/>
    </row>
    <row r="297" spans="1:7" s="10" customFormat="1" ht="24.95" customHeight="1" x14ac:dyDescent="0.25">
      <c r="A297" s="45"/>
      <c r="B297" s="43" t="s">
        <v>398</v>
      </c>
      <c r="C297" s="53" t="s">
        <v>399</v>
      </c>
      <c r="D297" s="167">
        <v>131649</v>
      </c>
      <c r="E297" s="116"/>
      <c r="F297" s="135">
        <v>40937</v>
      </c>
      <c r="G297" s="17"/>
    </row>
    <row r="298" spans="1:7" s="10" customFormat="1" ht="24.95" customHeight="1" x14ac:dyDescent="0.25">
      <c r="A298" s="45" t="s">
        <v>16</v>
      </c>
      <c r="B298" s="43" t="s">
        <v>400</v>
      </c>
      <c r="C298" s="53" t="s">
        <v>401</v>
      </c>
      <c r="D298" s="167">
        <v>0</v>
      </c>
      <c r="E298" s="116"/>
      <c r="F298" s="135"/>
      <c r="G298" s="17"/>
    </row>
    <row r="299" spans="1:7" s="10" customFormat="1" ht="24.95" customHeight="1" x14ac:dyDescent="0.25">
      <c r="A299" s="45"/>
      <c r="B299" s="43" t="s">
        <v>402</v>
      </c>
      <c r="C299" s="53" t="s">
        <v>403</v>
      </c>
      <c r="D299" s="167">
        <v>212866</v>
      </c>
      <c r="E299" s="116"/>
      <c r="F299" s="135"/>
      <c r="G299" s="17"/>
    </row>
    <row r="300" spans="1:7" s="10" customFormat="1" ht="24.95" customHeight="1" x14ac:dyDescent="0.25">
      <c r="A300" s="45" t="s">
        <v>16</v>
      </c>
      <c r="B300" s="43" t="s">
        <v>404</v>
      </c>
      <c r="C300" s="53" t="s">
        <v>405</v>
      </c>
      <c r="D300" s="167">
        <v>0</v>
      </c>
      <c r="E300" s="116"/>
      <c r="F300" s="135"/>
      <c r="G300" s="17"/>
    </row>
    <row r="301" spans="1:7" s="10" customFormat="1" ht="24.95" customHeight="1" x14ac:dyDescent="0.25">
      <c r="A301" s="45"/>
      <c r="B301" s="46" t="s">
        <v>406</v>
      </c>
      <c r="C301" s="54" t="s">
        <v>407</v>
      </c>
      <c r="D301" s="166">
        <f>SUM(D302:D308)</f>
        <v>2384574</v>
      </c>
      <c r="E301" s="116"/>
      <c r="F301" s="134">
        <f>SUM(F302:F308)</f>
        <v>2587756</v>
      </c>
      <c r="G301" s="17"/>
    </row>
    <row r="302" spans="1:7" s="10" customFormat="1" ht="24.95" customHeight="1" x14ac:dyDescent="0.25">
      <c r="A302" s="11"/>
      <c r="B302" s="43" t="s">
        <v>408</v>
      </c>
      <c r="C302" s="53" t="s">
        <v>409</v>
      </c>
      <c r="D302" s="167">
        <v>445822</v>
      </c>
      <c r="E302" s="116"/>
      <c r="F302" s="135">
        <v>409180</v>
      </c>
      <c r="G302" s="17"/>
    </row>
    <row r="303" spans="1:7" s="10" customFormat="1" ht="24.95" customHeight="1" x14ac:dyDescent="0.25">
      <c r="A303" s="11"/>
      <c r="B303" s="43" t="s">
        <v>410</v>
      </c>
      <c r="C303" s="53" t="s">
        <v>411</v>
      </c>
      <c r="D303" s="167">
        <v>432133</v>
      </c>
      <c r="E303" s="116"/>
      <c r="F303" s="135">
        <v>608968</v>
      </c>
      <c r="G303" s="17"/>
    </row>
    <row r="304" spans="1:7" s="10" customFormat="1" ht="24.95" customHeight="1" x14ac:dyDescent="0.25">
      <c r="A304" s="45"/>
      <c r="B304" s="43" t="s">
        <v>412</v>
      </c>
      <c r="C304" s="53" t="s">
        <v>413</v>
      </c>
      <c r="D304" s="167"/>
      <c r="E304" s="116"/>
      <c r="F304" s="135"/>
      <c r="G304" s="17"/>
    </row>
    <row r="305" spans="1:7" s="10" customFormat="1" ht="24.95" customHeight="1" x14ac:dyDescent="0.25">
      <c r="A305" s="11"/>
      <c r="B305" s="43" t="s">
        <v>414</v>
      </c>
      <c r="C305" s="53" t="s">
        <v>415</v>
      </c>
      <c r="D305" s="167">
        <v>1261331</v>
      </c>
      <c r="E305" s="116"/>
      <c r="F305" s="135">
        <v>1284756</v>
      </c>
      <c r="G305" s="17"/>
    </row>
    <row r="306" spans="1:7" s="10" customFormat="1" ht="24.95" customHeight="1" x14ac:dyDescent="0.25">
      <c r="A306" s="11"/>
      <c r="B306" s="43" t="s">
        <v>416</v>
      </c>
      <c r="C306" s="53" t="s">
        <v>417</v>
      </c>
      <c r="D306" s="167">
        <v>220825</v>
      </c>
      <c r="E306" s="116"/>
      <c r="F306" s="135">
        <v>205321</v>
      </c>
      <c r="G306" s="17"/>
    </row>
    <row r="307" spans="1:7" s="10" customFormat="1" ht="24.95" customHeight="1" x14ac:dyDescent="0.25">
      <c r="A307" s="11" t="s">
        <v>16</v>
      </c>
      <c r="B307" s="43" t="s">
        <v>418</v>
      </c>
      <c r="C307" s="53" t="s">
        <v>419</v>
      </c>
      <c r="D307" s="167">
        <v>24463</v>
      </c>
      <c r="E307" s="116"/>
      <c r="F307" s="135">
        <v>79531</v>
      </c>
      <c r="G307" s="17"/>
    </row>
    <row r="308" spans="1:7" s="41" customFormat="1" ht="24.95" customHeight="1" x14ac:dyDescent="0.25">
      <c r="A308" s="45" t="s">
        <v>16</v>
      </c>
      <c r="B308" s="43" t="s">
        <v>1117</v>
      </c>
      <c r="C308" s="53" t="s">
        <v>1118</v>
      </c>
      <c r="D308" s="167">
        <v>0</v>
      </c>
      <c r="E308" s="120"/>
      <c r="F308" s="135"/>
      <c r="G308" s="17"/>
    </row>
    <row r="309" spans="1:7" s="10" customFormat="1" ht="24.95" customHeight="1" x14ac:dyDescent="0.25">
      <c r="A309" s="45"/>
      <c r="B309" s="46" t="s">
        <v>420</v>
      </c>
      <c r="C309" s="54" t="s">
        <v>421</v>
      </c>
      <c r="D309" s="166">
        <f>SUM(D310:D312,D319)</f>
        <v>5855481</v>
      </c>
      <c r="E309" s="116"/>
      <c r="F309" s="134">
        <f>SUM(F310:F312,F319)</f>
        <v>6890011</v>
      </c>
      <c r="G309" s="17"/>
    </row>
    <row r="310" spans="1:7" s="8" customFormat="1" ht="24.95" customHeight="1" x14ac:dyDescent="0.25">
      <c r="A310" s="49" t="s">
        <v>16</v>
      </c>
      <c r="B310" s="43" t="s">
        <v>422</v>
      </c>
      <c r="C310" s="53" t="s">
        <v>994</v>
      </c>
      <c r="D310" s="167">
        <v>9829</v>
      </c>
      <c r="E310" s="116"/>
      <c r="F310" s="135">
        <v>18103</v>
      </c>
      <c r="G310" s="17"/>
    </row>
    <row r="311" spans="1:7" s="8" customFormat="1" ht="24.95" customHeight="1" x14ac:dyDescent="0.25">
      <c r="A311" s="49"/>
      <c r="B311" s="43" t="s">
        <v>423</v>
      </c>
      <c r="C311" s="53" t="s">
        <v>995</v>
      </c>
      <c r="D311" s="167">
        <v>0</v>
      </c>
      <c r="E311" s="116"/>
      <c r="F311" s="135">
        <v>42925</v>
      </c>
      <c r="G311" s="17"/>
    </row>
    <row r="312" spans="1:7" s="8" customFormat="1" ht="24.95" customHeight="1" x14ac:dyDescent="0.25">
      <c r="A312" s="49"/>
      <c r="B312" s="43" t="s">
        <v>424</v>
      </c>
      <c r="C312" s="53" t="s">
        <v>996</v>
      </c>
      <c r="D312" s="167">
        <f>SUM(D313:D318)</f>
        <v>5845652</v>
      </c>
      <c r="E312" s="116"/>
      <c r="F312" s="135">
        <f>SUM(F313:F318)</f>
        <v>6828983</v>
      </c>
      <c r="G312" s="17"/>
    </row>
    <row r="313" spans="1:7" s="8" customFormat="1" ht="24.95" customHeight="1" x14ac:dyDescent="0.25">
      <c r="A313" s="49"/>
      <c r="B313" s="44" t="s">
        <v>425</v>
      </c>
      <c r="C313" s="55" t="s">
        <v>426</v>
      </c>
      <c r="D313" s="167">
        <v>1416078</v>
      </c>
      <c r="E313" s="116"/>
      <c r="F313" s="135">
        <v>1257981</v>
      </c>
      <c r="G313" s="17"/>
    </row>
    <row r="314" spans="1:7" s="8" customFormat="1" ht="24.95" customHeight="1" x14ac:dyDescent="0.25">
      <c r="A314" s="49"/>
      <c r="B314" s="44" t="s">
        <v>427</v>
      </c>
      <c r="C314" s="55" t="s">
        <v>428</v>
      </c>
      <c r="D314" s="167">
        <v>1605617</v>
      </c>
      <c r="E314" s="116"/>
      <c r="F314" s="135">
        <v>1320774</v>
      </c>
      <c r="G314" s="17"/>
    </row>
    <row r="315" spans="1:7" s="8" customFormat="1" ht="24.95" customHeight="1" x14ac:dyDescent="0.25">
      <c r="A315" s="49"/>
      <c r="B315" s="44" t="s">
        <v>429</v>
      </c>
      <c r="C315" s="55" t="s">
        <v>997</v>
      </c>
      <c r="D315" s="167">
        <v>1296973</v>
      </c>
      <c r="E315" s="116"/>
      <c r="F315" s="131">
        <v>2278645</v>
      </c>
      <c r="G315" s="17"/>
    </row>
    <row r="316" spans="1:7" s="8" customFormat="1" ht="24.95" customHeight="1" x14ac:dyDescent="0.25">
      <c r="A316" s="49"/>
      <c r="B316" s="44" t="s">
        <v>430</v>
      </c>
      <c r="C316" s="55" t="s">
        <v>431</v>
      </c>
      <c r="D316" s="167">
        <v>0</v>
      </c>
      <c r="E316" s="116"/>
      <c r="F316" s="135"/>
      <c r="G316" s="17"/>
    </row>
    <row r="317" spans="1:7" s="8" customFormat="1" ht="24.95" customHeight="1" x14ac:dyDescent="0.25">
      <c r="A317" s="49"/>
      <c r="B317" s="44" t="s">
        <v>432</v>
      </c>
      <c r="C317" s="55" t="s">
        <v>433</v>
      </c>
      <c r="D317" s="167">
        <v>0</v>
      </c>
      <c r="E317" s="116"/>
      <c r="F317" s="135"/>
      <c r="G317" s="17"/>
    </row>
    <row r="318" spans="1:7" s="8" customFormat="1" ht="24.95" customHeight="1" x14ac:dyDescent="0.25">
      <c r="A318" s="49"/>
      <c r="B318" s="44" t="s">
        <v>434</v>
      </c>
      <c r="C318" s="55" t="s">
        <v>435</v>
      </c>
      <c r="D318" s="167">
        <v>1526984</v>
      </c>
      <c r="E318" s="116"/>
      <c r="F318" s="135">
        <v>1971583</v>
      </c>
      <c r="G318" s="17"/>
    </row>
    <row r="319" spans="1:7" s="8" customFormat="1" ht="24.95" customHeight="1" x14ac:dyDescent="0.25">
      <c r="A319" s="49"/>
      <c r="B319" s="43" t="s">
        <v>436</v>
      </c>
      <c r="C319" s="53" t="s">
        <v>437</v>
      </c>
      <c r="D319" s="167">
        <v>0</v>
      </c>
      <c r="E319" s="116"/>
      <c r="F319" s="135">
        <f>SUM(F320:F322)</f>
        <v>0</v>
      </c>
      <c r="G319" s="17"/>
    </row>
    <row r="320" spans="1:7" s="8" customFormat="1" ht="24.95" customHeight="1" x14ac:dyDescent="0.25">
      <c r="A320" s="49" t="s">
        <v>16</v>
      </c>
      <c r="B320" s="44" t="s">
        <v>438</v>
      </c>
      <c r="C320" s="55" t="s">
        <v>439</v>
      </c>
      <c r="D320" s="167">
        <v>0</v>
      </c>
      <c r="E320" s="116"/>
      <c r="F320" s="135"/>
      <c r="G320" s="17"/>
    </row>
    <row r="321" spans="1:7" s="8" customFormat="1" ht="24.95" customHeight="1" x14ac:dyDescent="0.25">
      <c r="A321" s="49"/>
      <c r="B321" s="44" t="s">
        <v>440</v>
      </c>
      <c r="C321" s="55" t="s">
        <v>441</v>
      </c>
      <c r="D321" s="167">
        <v>0</v>
      </c>
      <c r="E321" s="116"/>
      <c r="F321" s="135">
        <v>0</v>
      </c>
      <c r="G321" s="17"/>
    </row>
    <row r="322" spans="1:7" s="8" customFormat="1" ht="24.95" customHeight="1" x14ac:dyDescent="0.25">
      <c r="A322" s="49" t="s">
        <v>14</v>
      </c>
      <c r="B322" s="44" t="s">
        <v>442</v>
      </c>
      <c r="C322" s="55" t="s">
        <v>443</v>
      </c>
      <c r="D322" s="167">
        <v>0</v>
      </c>
      <c r="E322" s="116"/>
      <c r="F322" s="135">
        <v>0</v>
      </c>
      <c r="G322" s="17"/>
    </row>
    <row r="323" spans="1:7" s="8" customFormat="1" ht="24.95" customHeight="1" x14ac:dyDescent="0.25">
      <c r="A323" s="49"/>
      <c r="B323" s="46" t="s">
        <v>444</v>
      </c>
      <c r="C323" s="54" t="s">
        <v>445</v>
      </c>
      <c r="D323" s="166">
        <f>SUM(D324:D330)</f>
        <v>9438913</v>
      </c>
      <c r="E323" s="116"/>
      <c r="F323" s="134">
        <f>SUM(F324:F330)</f>
        <v>12044294</v>
      </c>
      <c r="G323" s="17"/>
    </row>
    <row r="324" spans="1:7" s="8" customFormat="1" ht="24.95" customHeight="1" x14ac:dyDescent="0.25">
      <c r="A324" s="12" t="s">
        <v>16</v>
      </c>
      <c r="B324" s="43" t="s">
        <v>446</v>
      </c>
      <c r="C324" s="53" t="s">
        <v>447</v>
      </c>
      <c r="D324" s="167">
        <v>1780315</v>
      </c>
      <c r="E324" s="116"/>
      <c r="F324" s="135">
        <v>1050364</v>
      </c>
      <c r="G324" s="17"/>
    </row>
    <row r="325" spans="1:7" s="8" customFormat="1" ht="24.95" customHeight="1" x14ac:dyDescent="0.25">
      <c r="A325" s="49"/>
      <c r="B325" s="43" t="s">
        <v>448</v>
      </c>
      <c r="C325" s="53" t="s">
        <v>449</v>
      </c>
      <c r="D325" s="167">
        <v>56189</v>
      </c>
      <c r="E325" s="116"/>
      <c r="F325" s="131">
        <v>1243535</v>
      </c>
      <c r="G325" s="17"/>
    </row>
    <row r="326" spans="1:7" s="8" customFormat="1" ht="24.95" customHeight="1" x14ac:dyDescent="0.25">
      <c r="A326" s="49" t="s">
        <v>14</v>
      </c>
      <c r="B326" s="43" t="s">
        <v>450</v>
      </c>
      <c r="C326" s="53" t="s">
        <v>451</v>
      </c>
      <c r="D326" s="167">
        <v>86017</v>
      </c>
      <c r="E326" s="116"/>
      <c r="F326" s="135">
        <v>47250</v>
      </c>
      <c r="G326" s="17"/>
    </row>
    <row r="327" spans="1:7" s="8" customFormat="1" ht="24.95" customHeight="1" x14ac:dyDescent="0.25">
      <c r="A327" s="12"/>
      <c r="B327" s="43" t="s">
        <v>452</v>
      </c>
      <c r="C327" s="53" t="s">
        <v>453</v>
      </c>
      <c r="D327" s="167">
        <v>6306293</v>
      </c>
      <c r="E327" s="116"/>
      <c r="F327" s="131">
        <v>8651401</v>
      </c>
      <c r="G327" s="17"/>
    </row>
    <row r="328" spans="1:7" s="10" customFormat="1" ht="24.95" customHeight="1" x14ac:dyDescent="0.25">
      <c r="A328" s="11"/>
      <c r="B328" s="43" t="s">
        <v>454</v>
      </c>
      <c r="C328" s="53" t="s">
        <v>455</v>
      </c>
      <c r="D328" s="167">
        <v>1210099</v>
      </c>
      <c r="E328" s="116"/>
      <c r="F328" s="135">
        <v>1051744</v>
      </c>
      <c r="G328" s="17"/>
    </row>
    <row r="329" spans="1:7" s="10" customFormat="1" ht="24.95" customHeight="1" x14ac:dyDescent="0.25">
      <c r="A329" s="11" t="s">
        <v>16</v>
      </c>
      <c r="B329" s="43" t="s">
        <v>986</v>
      </c>
      <c r="C329" s="53" t="s">
        <v>989</v>
      </c>
      <c r="D329" s="167">
        <v>0</v>
      </c>
      <c r="E329" s="116"/>
      <c r="F329" s="135"/>
      <c r="G329" s="17"/>
    </row>
    <row r="330" spans="1:7" s="10" customFormat="1" ht="24.95" customHeight="1" x14ac:dyDescent="0.25">
      <c r="A330" s="11" t="s">
        <v>14</v>
      </c>
      <c r="B330" s="43" t="s">
        <v>1085</v>
      </c>
      <c r="C330" s="53" t="s">
        <v>1086</v>
      </c>
      <c r="D330" s="167">
        <v>0</v>
      </c>
      <c r="E330" s="116"/>
      <c r="F330" s="135"/>
      <c r="G330" s="17"/>
    </row>
    <row r="331" spans="1:7" s="10" customFormat="1" ht="24.95" customHeight="1" x14ac:dyDescent="0.25">
      <c r="A331" s="101" t="s">
        <v>15</v>
      </c>
      <c r="B331" s="46" t="s">
        <v>456</v>
      </c>
      <c r="C331" s="54" t="s">
        <v>1030</v>
      </c>
      <c r="D331" s="166">
        <v>0</v>
      </c>
      <c r="E331" s="116"/>
      <c r="F331" s="134"/>
      <c r="G331" s="17"/>
    </row>
    <row r="332" spans="1:7" s="10" customFormat="1" ht="24.95" customHeight="1" x14ac:dyDescent="0.25">
      <c r="A332" s="11"/>
      <c r="B332" s="46" t="s">
        <v>457</v>
      </c>
      <c r="C332" s="54" t="s">
        <v>458</v>
      </c>
      <c r="D332" s="166">
        <f>+D333+D353+D367</f>
        <v>47332566</v>
      </c>
      <c r="E332" s="116"/>
      <c r="F332" s="136">
        <f>+F333+F353+F367</f>
        <v>48654509</v>
      </c>
      <c r="G332" s="17"/>
    </row>
    <row r="333" spans="1:7" s="10" customFormat="1" ht="24.95" customHeight="1" x14ac:dyDescent="0.25">
      <c r="A333" s="45"/>
      <c r="B333" s="46" t="s">
        <v>459</v>
      </c>
      <c r="C333" s="54" t="s">
        <v>460</v>
      </c>
      <c r="D333" s="166">
        <f>+D334+D335+D336+D339+D340+D341+D342+D343+D344+D345+D346+D349</f>
        <v>46164765</v>
      </c>
      <c r="E333" s="116"/>
      <c r="F333" s="134">
        <f>+F334+F335+F336+F339+F340+F341+F342+F343+F344+F345+F346+F349</f>
        <v>47249063</v>
      </c>
      <c r="G333" s="17"/>
    </row>
    <row r="334" spans="1:7" s="10" customFormat="1" ht="24.95" customHeight="1" x14ac:dyDescent="0.25">
      <c r="A334" s="45"/>
      <c r="B334" s="43" t="s">
        <v>461</v>
      </c>
      <c r="C334" s="53" t="s">
        <v>462</v>
      </c>
      <c r="D334" s="167">
        <v>3379958</v>
      </c>
      <c r="E334" s="116"/>
      <c r="F334" s="135">
        <v>3433145</v>
      </c>
      <c r="G334" s="17"/>
    </row>
    <row r="335" spans="1:7" s="10" customFormat="1" ht="24.95" customHeight="1" x14ac:dyDescent="0.25">
      <c r="A335" s="45"/>
      <c r="B335" s="43" t="s">
        <v>463</v>
      </c>
      <c r="C335" s="53" t="s">
        <v>464</v>
      </c>
      <c r="D335" s="167">
        <v>5117128</v>
      </c>
      <c r="E335" s="116"/>
      <c r="F335" s="135">
        <v>5157719</v>
      </c>
      <c r="G335" s="17"/>
    </row>
    <row r="336" spans="1:7" s="10" customFormat="1" ht="24.95" customHeight="1" x14ac:dyDescent="0.25">
      <c r="A336" s="45"/>
      <c r="B336" s="43" t="s">
        <v>465</v>
      </c>
      <c r="C336" s="53" t="s">
        <v>466</v>
      </c>
      <c r="D336" s="167">
        <f>SUM(D337:D338)</f>
        <v>4661192</v>
      </c>
      <c r="E336" s="116"/>
      <c r="F336" s="135">
        <f>SUM(F337:F338)</f>
        <v>4729562</v>
      </c>
      <c r="G336" s="17"/>
    </row>
    <row r="337" spans="1:7" s="41" customFormat="1" ht="24.95" customHeight="1" x14ac:dyDescent="0.25">
      <c r="A337" s="45"/>
      <c r="B337" s="43" t="s">
        <v>1017</v>
      </c>
      <c r="C337" s="53" t="s">
        <v>1015</v>
      </c>
      <c r="D337" s="167">
        <v>334351</v>
      </c>
      <c r="E337" s="116"/>
      <c r="F337" s="135">
        <v>328016</v>
      </c>
      <c r="G337" s="17"/>
    </row>
    <row r="338" spans="1:7" s="41" customFormat="1" ht="24.95" customHeight="1" x14ac:dyDescent="0.25">
      <c r="A338" s="45"/>
      <c r="B338" s="43" t="s">
        <v>1018</v>
      </c>
      <c r="C338" s="53" t="s">
        <v>1016</v>
      </c>
      <c r="D338" s="167">
        <v>4326841</v>
      </c>
      <c r="E338" s="116"/>
      <c r="F338" s="135">
        <v>4401546</v>
      </c>
      <c r="G338" s="17"/>
    </row>
    <row r="339" spans="1:7" s="10" customFormat="1" ht="24.95" customHeight="1" x14ac:dyDescent="0.25">
      <c r="A339" s="45"/>
      <c r="B339" s="43" t="s">
        <v>467</v>
      </c>
      <c r="C339" s="53" t="s">
        <v>468</v>
      </c>
      <c r="D339" s="167">
        <v>2339193</v>
      </c>
      <c r="E339" s="116"/>
      <c r="F339" s="135">
        <v>2252555</v>
      </c>
      <c r="G339" s="17"/>
    </row>
    <row r="340" spans="1:7" s="10" customFormat="1" ht="24.95" customHeight="1" x14ac:dyDescent="0.25">
      <c r="A340" s="45"/>
      <c r="B340" s="43" t="s">
        <v>469</v>
      </c>
      <c r="C340" s="53" t="s">
        <v>470</v>
      </c>
      <c r="D340" s="167">
        <v>6627806</v>
      </c>
      <c r="E340" s="116"/>
      <c r="F340" s="135">
        <v>5720844</v>
      </c>
      <c r="G340" s="17"/>
    </row>
    <row r="341" spans="1:7" s="10" customFormat="1" ht="24.95" customHeight="1" x14ac:dyDescent="0.25">
      <c r="A341" s="45"/>
      <c r="B341" s="43" t="s">
        <v>471</v>
      </c>
      <c r="C341" s="53" t="s">
        <v>472</v>
      </c>
      <c r="D341" s="167">
        <v>2033445</v>
      </c>
      <c r="E341" s="116"/>
      <c r="F341" s="135">
        <v>1949326</v>
      </c>
      <c r="G341" s="17"/>
    </row>
    <row r="342" spans="1:7" s="10" customFormat="1" ht="24.95" customHeight="1" x14ac:dyDescent="0.25">
      <c r="A342" s="45"/>
      <c r="B342" s="43" t="s">
        <v>473</v>
      </c>
      <c r="C342" s="53" t="s">
        <v>474</v>
      </c>
      <c r="D342" s="167">
        <v>976470</v>
      </c>
      <c r="E342" s="116"/>
      <c r="F342" s="135">
        <v>923006</v>
      </c>
      <c r="G342" s="17"/>
    </row>
    <row r="343" spans="1:7" s="10" customFormat="1" ht="24.95" customHeight="1" x14ac:dyDescent="0.25">
      <c r="A343" s="45"/>
      <c r="B343" s="43" t="s">
        <v>475</v>
      </c>
      <c r="C343" s="53" t="s">
        <v>476</v>
      </c>
      <c r="D343" s="167">
        <v>1231858</v>
      </c>
      <c r="E343" s="116"/>
      <c r="F343" s="135">
        <v>3507877</v>
      </c>
      <c r="G343" s="17"/>
    </row>
    <row r="344" spans="1:7" s="10" customFormat="1" ht="24.95" customHeight="1" x14ac:dyDescent="0.25">
      <c r="A344" s="45"/>
      <c r="B344" s="43" t="s">
        <v>477</v>
      </c>
      <c r="C344" s="53" t="s">
        <v>478</v>
      </c>
      <c r="D344" s="167">
        <v>3136161</v>
      </c>
      <c r="E344" s="116"/>
      <c r="F344" s="135">
        <v>3530751</v>
      </c>
      <c r="G344" s="17"/>
    </row>
    <row r="345" spans="1:7" s="10" customFormat="1" ht="24.95" customHeight="1" x14ac:dyDescent="0.25">
      <c r="A345" s="45"/>
      <c r="B345" s="43" t="s">
        <v>479</v>
      </c>
      <c r="C345" s="53" t="s">
        <v>480</v>
      </c>
      <c r="D345" s="167">
        <v>487577</v>
      </c>
      <c r="E345" s="116"/>
      <c r="F345" s="135">
        <v>835458</v>
      </c>
      <c r="G345" s="17"/>
    </row>
    <row r="346" spans="1:7" s="10" customFormat="1" ht="24.95" customHeight="1" x14ac:dyDescent="0.25">
      <c r="A346" s="11"/>
      <c r="B346" s="43" t="s">
        <v>481</v>
      </c>
      <c r="C346" s="53" t="s">
        <v>482</v>
      </c>
      <c r="D346" s="166">
        <f>+D347+D348</f>
        <v>205153</v>
      </c>
      <c r="E346" s="116"/>
      <c r="F346" s="134">
        <f>+F347+F348</f>
        <v>416452</v>
      </c>
      <c r="G346" s="17"/>
    </row>
    <row r="347" spans="1:7" s="10" customFormat="1" ht="24.95" customHeight="1" x14ac:dyDescent="0.25">
      <c r="A347" s="11"/>
      <c r="B347" s="44" t="s">
        <v>483</v>
      </c>
      <c r="C347" s="55" t="s">
        <v>484</v>
      </c>
      <c r="D347" s="167">
        <v>0</v>
      </c>
      <c r="E347" s="120"/>
      <c r="F347" s="135"/>
      <c r="G347" s="17"/>
    </row>
    <row r="348" spans="1:7" s="10" customFormat="1" ht="24.95" customHeight="1" x14ac:dyDescent="0.25">
      <c r="A348" s="11"/>
      <c r="B348" s="44" t="s">
        <v>485</v>
      </c>
      <c r="C348" s="55" t="s">
        <v>486</v>
      </c>
      <c r="D348" s="167">
        <v>205153</v>
      </c>
      <c r="E348" s="116"/>
      <c r="F348" s="135">
        <v>416452</v>
      </c>
      <c r="G348" s="17"/>
    </row>
    <row r="349" spans="1:7" s="10" customFormat="1" ht="24.95" customHeight="1" x14ac:dyDescent="0.25">
      <c r="A349" s="11"/>
      <c r="B349" s="43" t="s">
        <v>487</v>
      </c>
      <c r="C349" s="53" t="s">
        <v>488</v>
      </c>
      <c r="D349" s="167">
        <f>+D350+D351+D352</f>
        <v>15968824</v>
      </c>
      <c r="E349" s="116"/>
      <c r="F349" s="135">
        <f>+F350+F351+F352</f>
        <v>14792368</v>
      </c>
      <c r="G349" s="17"/>
    </row>
    <row r="350" spans="1:7" s="10" customFormat="1" ht="24.95" customHeight="1" x14ac:dyDescent="0.25">
      <c r="A350" s="11" t="s">
        <v>16</v>
      </c>
      <c r="B350" s="44" t="s">
        <v>489</v>
      </c>
      <c r="C350" s="55" t="s">
        <v>490</v>
      </c>
      <c r="D350" s="167">
        <v>32574</v>
      </c>
      <c r="E350" s="116"/>
      <c r="F350" s="135">
        <v>0</v>
      </c>
      <c r="G350" s="17"/>
    </row>
    <row r="351" spans="1:7" s="10" customFormat="1" ht="24.95" customHeight="1" x14ac:dyDescent="0.25">
      <c r="A351" s="45"/>
      <c r="B351" s="44" t="s">
        <v>491</v>
      </c>
      <c r="C351" s="55" t="s">
        <v>492</v>
      </c>
      <c r="D351" s="167">
        <v>0</v>
      </c>
      <c r="E351" s="116"/>
      <c r="F351" s="135"/>
      <c r="G351" s="17"/>
    </row>
    <row r="352" spans="1:7" s="10" customFormat="1" ht="24.95" customHeight="1" x14ac:dyDescent="0.25">
      <c r="A352" s="11"/>
      <c r="B352" s="44" t="s">
        <v>493</v>
      </c>
      <c r="C352" s="55" t="s">
        <v>494</v>
      </c>
      <c r="D352" s="167">
        <v>15936250</v>
      </c>
      <c r="E352" s="116"/>
      <c r="F352" s="135">
        <v>14792368</v>
      </c>
      <c r="G352" s="17"/>
    </row>
    <row r="353" spans="1:7" s="10" customFormat="1" ht="24.95" customHeight="1" x14ac:dyDescent="0.25">
      <c r="A353" s="45"/>
      <c r="B353" s="46" t="s">
        <v>495</v>
      </c>
      <c r="C353" s="54" t="s">
        <v>496</v>
      </c>
      <c r="D353" s="166">
        <f>+D354+D355+D356+D363</f>
        <v>550884</v>
      </c>
      <c r="E353" s="116"/>
      <c r="F353" s="134">
        <f>+F354+F355+F356+F363</f>
        <v>852883</v>
      </c>
      <c r="G353" s="17"/>
    </row>
    <row r="354" spans="1:7" s="10" customFormat="1" ht="24.95" customHeight="1" x14ac:dyDescent="0.25">
      <c r="A354" s="45" t="s">
        <v>16</v>
      </c>
      <c r="B354" s="43" t="s">
        <v>497</v>
      </c>
      <c r="C354" s="53" t="s">
        <v>498</v>
      </c>
      <c r="D354" s="167">
        <v>0</v>
      </c>
      <c r="E354" s="116"/>
      <c r="F354" s="135"/>
      <c r="G354" s="17"/>
    </row>
    <row r="355" spans="1:7" s="10" customFormat="1" ht="24.95" customHeight="1" x14ac:dyDescent="0.25">
      <c r="A355" s="45"/>
      <c r="B355" s="43" t="s">
        <v>499</v>
      </c>
      <c r="C355" s="53" t="s">
        <v>500</v>
      </c>
      <c r="D355" s="167">
        <v>142930</v>
      </c>
      <c r="E355" s="116"/>
      <c r="F355" s="135">
        <v>142930</v>
      </c>
      <c r="G355" s="17"/>
    </row>
    <row r="356" spans="1:7" s="10" customFormat="1" ht="24.95" customHeight="1" x14ac:dyDescent="0.25">
      <c r="A356" s="45"/>
      <c r="B356" s="43" t="s">
        <v>501</v>
      </c>
      <c r="C356" s="53" t="s">
        <v>502</v>
      </c>
      <c r="D356" s="167">
        <f>SUM(D357:D362)</f>
        <v>407954</v>
      </c>
      <c r="E356" s="116"/>
      <c r="F356" s="135">
        <f>SUM(F357:F362)</f>
        <v>709953</v>
      </c>
      <c r="G356" s="17"/>
    </row>
    <row r="357" spans="1:7" s="10" customFormat="1" ht="24.95" customHeight="1" x14ac:dyDescent="0.25">
      <c r="A357" s="45"/>
      <c r="B357" s="44" t="s">
        <v>503</v>
      </c>
      <c r="C357" s="55" t="s">
        <v>504</v>
      </c>
      <c r="D357" s="167">
        <v>407954</v>
      </c>
      <c r="E357" s="116"/>
      <c r="F357" s="135">
        <v>709953</v>
      </c>
      <c r="G357" s="17"/>
    </row>
    <row r="358" spans="1:7" s="10" customFormat="1" ht="24.95" customHeight="1" x14ac:dyDescent="0.25">
      <c r="A358" s="45"/>
      <c r="B358" s="44" t="s">
        <v>505</v>
      </c>
      <c r="C358" s="55" t="s">
        <v>506</v>
      </c>
      <c r="D358" s="167">
        <v>0</v>
      </c>
      <c r="E358" s="116"/>
      <c r="F358" s="135"/>
      <c r="G358" s="17"/>
    </row>
    <row r="359" spans="1:7" s="10" customFormat="1" ht="24.95" customHeight="1" x14ac:dyDescent="0.25">
      <c r="A359" s="45"/>
      <c r="B359" s="44" t="s">
        <v>507</v>
      </c>
      <c r="C359" s="55" t="s">
        <v>508</v>
      </c>
      <c r="D359" s="167">
        <v>0</v>
      </c>
      <c r="E359" s="116"/>
      <c r="F359" s="135"/>
      <c r="G359" s="17"/>
    </row>
    <row r="360" spans="1:7" s="10" customFormat="1" ht="24.95" customHeight="1" x14ac:dyDescent="0.25">
      <c r="A360" s="45"/>
      <c r="B360" s="44" t="s">
        <v>509</v>
      </c>
      <c r="C360" s="55" t="s">
        <v>510</v>
      </c>
      <c r="D360" s="167">
        <v>0</v>
      </c>
      <c r="E360" s="116"/>
      <c r="F360" s="135"/>
      <c r="G360" s="17"/>
    </row>
    <row r="361" spans="1:7" s="10" customFormat="1" ht="24.95" customHeight="1" x14ac:dyDescent="0.25">
      <c r="A361" s="45"/>
      <c r="B361" s="44" t="s">
        <v>511</v>
      </c>
      <c r="C361" s="55" t="s">
        <v>512</v>
      </c>
      <c r="D361" s="167">
        <v>0</v>
      </c>
      <c r="E361" s="116"/>
      <c r="F361" s="135"/>
      <c r="G361" s="17"/>
    </row>
    <row r="362" spans="1:7" s="41" customFormat="1" ht="24.95" customHeight="1" x14ac:dyDescent="0.25">
      <c r="A362" s="45"/>
      <c r="B362" s="44" t="s">
        <v>1106</v>
      </c>
      <c r="C362" s="55" t="s">
        <v>1107</v>
      </c>
      <c r="D362" s="167">
        <v>0</v>
      </c>
      <c r="E362" s="116"/>
      <c r="F362" s="135"/>
      <c r="G362" s="17"/>
    </row>
    <row r="363" spans="1:7" s="10" customFormat="1" ht="24.95" customHeight="1" x14ac:dyDescent="0.25">
      <c r="A363" s="45"/>
      <c r="B363" s="43" t="s">
        <v>513</v>
      </c>
      <c r="C363" s="53" t="s">
        <v>514</v>
      </c>
      <c r="D363" s="167">
        <f>SUM(D364:D366)</f>
        <v>0</v>
      </c>
      <c r="E363" s="116"/>
      <c r="F363" s="135">
        <f>SUM(F364:F366)</f>
        <v>0</v>
      </c>
      <c r="G363" s="17"/>
    </row>
    <row r="364" spans="1:7" s="10" customFormat="1" ht="24.95" customHeight="1" x14ac:dyDescent="0.25">
      <c r="A364" s="45" t="s">
        <v>16</v>
      </c>
      <c r="B364" s="44" t="s">
        <v>515</v>
      </c>
      <c r="C364" s="55" t="s">
        <v>516</v>
      </c>
      <c r="D364" s="167">
        <v>0</v>
      </c>
      <c r="E364" s="116"/>
      <c r="F364" s="135"/>
      <c r="G364" s="17"/>
    </row>
    <row r="365" spans="1:7" s="10" customFormat="1" ht="24.95" customHeight="1" x14ac:dyDescent="0.25">
      <c r="A365" s="45"/>
      <c r="B365" s="44" t="s">
        <v>517</v>
      </c>
      <c r="C365" s="55" t="s">
        <v>518</v>
      </c>
      <c r="D365" s="167">
        <v>0</v>
      </c>
      <c r="E365" s="116"/>
      <c r="F365" s="135">
        <v>0</v>
      </c>
      <c r="G365" s="17"/>
    </row>
    <row r="366" spans="1:7" s="10" customFormat="1" ht="24.95" customHeight="1" x14ac:dyDescent="0.25">
      <c r="A366" s="45" t="s">
        <v>14</v>
      </c>
      <c r="B366" s="44" t="s">
        <v>519</v>
      </c>
      <c r="C366" s="55" t="s">
        <v>520</v>
      </c>
      <c r="D366" s="167">
        <v>0</v>
      </c>
      <c r="E366" s="116"/>
      <c r="F366" s="135">
        <v>0</v>
      </c>
      <c r="G366" s="17"/>
    </row>
    <row r="367" spans="1:7" s="10" customFormat="1" ht="24.95" customHeight="1" x14ac:dyDescent="0.25">
      <c r="A367" s="45"/>
      <c r="B367" s="46" t="s">
        <v>521</v>
      </c>
      <c r="C367" s="54" t="s">
        <v>522</v>
      </c>
      <c r="D367" s="166">
        <f>+D368+D369</f>
        <v>616917</v>
      </c>
      <c r="E367" s="116"/>
      <c r="F367" s="134">
        <f>+F368+F369</f>
        <v>552563</v>
      </c>
      <c r="G367" s="17"/>
    </row>
    <row r="368" spans="1:7" s="10" customFormat="1" ht="24.95" customHeight="1" x14ac:dyDescent="0.25">
      <c r="A368" s="45"/>
      <c r="B368" s="43" t="s">
        <v>523</v>
      </c>
      <c r="C368" s="53" t="s">
        <v>524</v>
      </c>
      <c r="D368" s="167">
        <v>14407</v>
      </c>
      <c r="E368" s="116"/>
      <c r="F368" s="135">
        <v>4317</v>
      </c>
      <c r="G368" s="17"/>
    </row>
    <row r="369" spans="1:7" s="10" customFormat="1" ht="24.95" customHeight="1" x14ac:dyDescent="0.25">
      <c r="A369" s="45"/>
      <c r="B369" s="43" t="s">
        <v>525</v>
      </c>
      <c r="C369" s="53" t="s">
        <v>526</v>
      </c>
      <c r="D369" s="167">
        <v>602510</v>
      </c>
      <c r="E369" s="116"/>
      <c r="F369" s="135">
        <v>548246</v>
      </c>
      <c r="G369" s="17"/>
    </row>
    <row r="370" spans="1:7" s="10" customFormat="1" ht="24.95" customHeight="1" x14ac:dyDescent="0.25">
      <c r="A370" s="45"/>
      <c r="B370" s="47" t="s">
        <v>527</v>
      </c>
      <c r="C370" s="57" t="s">
        <v>528</v>
      </c>
      <c r="D370" s="166">
        <f>SUM(D371:D377)</f>
        <v>11187510</v>
      </c>
      <c r="E370" s="116"/>
      <c r="F370" s="134">
        <f>SUM(F371:F377)</f>
        <v>10625347</v>
      </c>
      <c r="G370" s="17"/>
    </row>
    <row r="371" spans="1:7" s="10" customFormat="1" ht="24.95" customHeight="1" x14ac:dyDescent="0.25">
      <c r="A371" s="45"/>
      <c r="B371" s="46" t="s">
        <v>529</v>
      </c>
      <c r="C371" s="54" t="s">
        <v>530</v>
      </c>
      <c r="D371" s="167">
        <v>5616553</v>
      </c>
      <c r="E371" s="116"/>
      <c r="F371" s="135">
        <v>5765166</v>
      </c>
      <c r="G371" s="17"/>
    </row>
    <row r="372" spans="1:7" s="10" customFormat="1" ht="24.95" customHeight="1" x14ac:dyDescent="0.25">
      <c r="A372" s="11"/>
      <c r="B372" s="46" t="s">
        <v>531</v>
      </c>
      <c r="C372" s="54" t="s">
        <v>532</v>
      </c>
      <c r="D372" s="167">
        <v>2138649</v>
      </c>
      <c r="E372" s="116"/>
      <c r="F372" s="135">
        <v>1829576</v>
      </c>
      <c r="G372" s="17"/>
    </row>
    <row r="373" spans="1:7" s="10" customFormat="1" ht="24.95" customHeight="1" x14ac:dyDescent="0.25">
      <c r="A373" s="11"/>
      <c r="B373" s="46" t="s">
        <v>533</v>
      </c>
      <c r="C373" s="54" t="s">
        <v>534</v>
      </c>
      <c r="D373" s="167">
        <v>3393316</v>
      </c>
      <c r="E373" s="116"/>
      <c r="F373" s="135">
        <v>3002178</v>
      </c>
      <c r="G373" s="17"/>
    </row>
    <row r="374" spans="1:7" s="10" customFormat="1" ht="24.95" customHeight="1" x14ac:dyDescent="0.25">
      <c r="A374" s="11"/>
      <c r="B374" s="46" t="s">
        <v>535</v>
      </c>
      <c r="C374" s="54" t="s">
        <v>536</v>
      </c>
      <c r="D374" s="167">
        <v>3000</v>
      </c>
      <c r="E374" s="116"/>
      <c r="F374" s="135">
        <v>3000</v>
      </c>
      <c r="G374" s="17"/>
    </row>
    <row r="375" spans="1:7" s="10" customFormat="1" ht="24.95" customHeight="1" x14ac:dyDescent="0.25">
      <c r="A375" s="11"/>
      <c r="B375" s="46" t="s">
        <v>537</v>
      </c>
      <c r="C375" s="54" t="s">
        <v>538</v>
      </c>
      <c r="D375" s="167">
        <v>34841</v>
      </c>
      <c r="E375" s="116"/>
      <c r="F375" s="135">
        <v>13462</v>
      </c>
      <c r="G375" s="17"/>
    </row>
    <row r="376" spans="1:7" s="10" customFormat="1" ht="24.95" customHeight="1" x14ac:dyDescent="0.25">
      <c r="A376" s="11"/>
      <c r="B376" s="46" t="s">
        <v>539</v>
      </c>
      <c r="C376" s="54" t="s">
        <v>540</v>
      </c>
      <c r="D376" s="167">
        <v>1151</v>
      </c>
      <c r="E376" s="116"/>
      <c r="F376" s="135">
        <v>11965</v>
      </c>
      <c r="G376" s="17"/>
    </row>
    <row r="377" spans="1:7" s="10" customFormat="1" ht="24.95" customHeight="1" x14ac:dyDescent="0.25">
      <c r="A377" s="33" t="s">
        <v>16</v>
      </c>
      <c r="B377" s="46" t="s">
        <v>541</v>
      </c>
      <c r="C377" s="54" t="s">
        <v>542</v>
      </c>
      <c r="D377" s="167">
        <v>0</v>
      </c>
      <c r="E377" s="116"/>
      <c r="F377" s="135"/>
      <c r="G377" s="17"/>
    </row>
    <row r="378" spans="1:7" s="10" customFormat="1" ht="24.95" customHeight="1" x14ac:dyDescent="0.25">
      <c r="A378" s="45"/>
      <c r="B378" s="47" t="s">
        <v>543</v>
      </c>
      <c r="C378" s="57" t="s">
        <v>544</v>
      </c>
      <c r="D378" s="166">
        <f>+D379+D380+D383+D386+D387</f>
        <v>3546881</v>
      </c>
      <c r="E378" s="116"/>
      <c r="F378" s="134">
        <f>+F379+F380+F383+F386+F387</f>
        <v>3325826</v>
      </c>
      <c r="G378" s="17"/>
    </row>
    <row r="379" spans="1:7" s="10" customFormat="1" ht="24.95" customHeight="1" x14ac:dyDescent="0.25">
      <c r="A379" s="45"/>
      <c r="B379" s="46" t="s">
        <v>545</v>
      </c>
      <c r="C379" s="54" t="s">
        <v>546</v>
      </c>
      <c r="D379" s="167">
        <v>766044</v>
      </c>
      <c r="E379" s="116"/>
      <c r="F379" s="135">
        <v>873997</v>
      </c>
      <c r="G379" s="17"/>
    </row>
    <row r="380" spans="1:7" s="10" customFormat="1" ht="24.95" customHeight="1" x14ac:dyDescent="0.25">
      <c r="A380" s="45"/>
      <c r="B380" s="46" t="s">
        <v>547</v>
      </c>
      <c r="C380" s="54" t="s">
        <v>548</v>
      </c>
      <c r="D380" s="166">
        <f>+D381+D382</f>
        <v>2780837</v>
      </c>
      <c r="E380" s="116"/>
      <c r="F380" s="134">
        <f>+F381+F382</f>
        <v>2451829</v>
      </c>
      <c r="G380" s="17"/>
    </row>
    <row r="381" spans="1:7" s="10" customFormat="1" ht="24.95" customHeight="1" x14ac:dyDescent="0.25">
      <c r="A381" s="45"/>
      <c r="B381" s="43" t="s">
        <v>549</v>
      </c>
      <c r="C381" s="53" t="s">
        <v>550</v>
      </c>
      <c r="D381" s="167">
        <v>1658269</v>
      </c>
      <c r="E381" s="116"/>
      <c r="F381" s="135">
        <v>1345816</v>
      </c>
      <c r="G381" s="17"/>
    </row>
    <row r="382" spans="1:7" s="10" customFormat="1" ht="24.95" customHeight="1" x14ac:dyDescent="0.25">
      <c r="A382" s="45"/>
      <c r="B382" s="43" t="s">
        <v>551</v>
      </c>
      <c r="C382" s="53" t="s">
        <v>552</v>
      </c>
      <c r="D382" s="167">
        <v>1122568</v>
      </c>
      <c r="E382" s="116"/>
      <c r="F382" s="135">
        <v>1106013</v>
      </c>
      <c r="G382" s="17"/>
    </row>
    <row r="383" spans="1:7" s="10" customFormat="1" ht="24.95" customHeight="1" x14ac:dyDescent="0.25">
      <c r="A383" s="45"/>
      <c r="B383" s="46" t="s">
        <v>553</v>
      </c>
      <c r="C383" s="54" t="s">
        <v>554</v>
      </c>
      <c r="D383" s="167">
        <f>+D384+D385</f>
        <v>0</v>
      </c>
      <c r="E383" s="116"/>
      <c r="F383" s="135">
        <f>+F384+F385</f>
        <v>0</v>
      </c>
      <c r="G383" s="17"/>
    </row>
    <row r="384" spans="1:7" s="10" customFormat="1" ht="24.95" customHeight="1" x14ac:dyDescent="0.25">
      <c r="A384" s="45"/>
      <c r="B384" s="43" t="s">
        <v>555</v>
      </c>
      <c r="C384" s="53" t="s">
        <v>556</v>
      </c>
      <c r="D384" s="167">
        <v>0</v>
      </c>
      <c r="E384" s="116"/>
      <c r="F384" s="135"/>
      <c r="G384" s="17"/>
    </row>
    <row r="385" spans="1:7" s="10" customFormat="1" ht="24.95" customHeight="1" x14ac:dyDescent="0.25">
      <c r="A385" s="45"/>
      <c r="B385" s="43" t="s">
        <v>557</v>
      </c>
      <c r="C385" s="53" t="s">
        <v>558</v>
      </c>
      <c r="D385" s="167">
        <v>0</v>
      </c>
      <c r="E385" s="116"/>
      <c r="F385" s="135"/>
      <c r="G385" s="17"/>
    </row>
    <row r="386" spans="1:7" s="8" customFormat="1" ht="24.95" customHeight="1" x14ac:dyDescent="0.25">
      <c r="A386" s="49"/>
      <c r="B386" s="46" t="s">
        <v>958</v>
      </c>
      <c r="C386" s="54" t="s">
        <v>945</v>
      </c>
      <c r="D386" s="167">
        <v>0</v>
      </c>
      <c r="E386" s="116"/>
      <c r="F386" s="135"/>
      <c r="G386" s="17"/>
    </row>
    <row r="387" spans="1:7" s="8" customFormat="1" ht="24.95" customHeight="1" x14ac:dyDescent="0.25">
      <c r="A387" s="32" t="s">
        <v>16</v>
      </c>
      <c r="B387" s="46" t="s">
        <v>559</v>
      </c>
      <c r="C387" s="54" t="s">
        <v>944</v>
      </c>
      <c r="D387" s="167">
        <v>0</v>
      </c>
      <c r="E387" s="116"/>
      <c r="F387" s="135"/>
      <c r="G387" s="17"/>
    </row>
    <row r="388" spans="1:7" s="10" customFormat="1" ht="24.95" customHeight="1" x14ac:dyDescent="0.25">
      <c r="A388" s="45"/>
      <c r="B388" s="51" t="s">
        <v>560</v>
      </c>
      <c r="C388" s="59" t="s">
        <v>561</v>
      </c>
      <c r="D388" s="166">
        <f>+D389+D403+D412+D421</f>
        <v>258271249</v>
      </c>
      <c r="E388" s="116"/>
      <c r="F388" s="134">
        <f>+F389+F403+F412+F421</f>
        <v>244502202</v>
      </c>
      <c r="G388" s="17"/>
    </row>
    <row r="389" spans="1:7" s="10" customFormat="1" ht="24.95" customHeight="1" x14ac:dyDescent="0.25">
      <c r="A389" s="45"/>
      <c r="B389" s="47" t="s">
        <v>562</v>
      </c>
      <c r="C389" s="57" t="s">
        <v>563</v>
      </c>
      <c r="D389" s="166">
        <f>+D390+D399</f>
        <v>226652011</v>
      </c>
      <c r="E389" s="116"/>
      <c r="F389" s="134">
        <f>+F390+F399</f>
        <v>214239059</v>
      </c>
      <c r="G389" s="17"/>
    </row>
    <row r="390" spans="1:7" s="10" customFormat="1" ht="24.95" customHeight="1" x14ac:dyDescent="0.25">
      <c r="A390" s="45"/>
      <c r="B390" s="46" t="s">
        <v>564</v>
      </c>
      <c r="C390" s="54" t="s">
        <v>565</v>
      </c>
      <c r="D390" s="166">
        <f>+D391+D395</f>
        <v>87605896</v>
      </c>
      <c r="E390" s="116"/>
      <c r="F390" s="134">
        <f>+F391+F395</f>
        <v>83539697</v>
      </c>
      <c r="G390" s="17"/>
    </row>
    <row r="391" spans="1:7" s="10" customFormat="1" ht="24.95" customHeight="1" x14ac:dyDescent="0.25">
      <c r="A391" s="45"/>
      <c r="B391" s="43" t="s">
        <v>566</v>
      </c>
      <c r="C391" s="53" t="s">
        <v>567</v>
      </c>
      <c r="D391" s="166">
        <f>SUM(D392:D394)</f>
        <v>77537375</v>
      </c>
      <c r="E391" s="116"/>
      <c r="F391" s="134">
        <f>SUM(F392:F394)</f>
        <v>73330047</v>
      </c>
      <c r="G391" s="17"/>
    </row>
    <row r="392" spans="1:7" s="10" customFormat="1" ht="24.95" customHeight="1" x14ac:dyDescent="0.25">
      <c r="A392" s="11"/>
      <c r="B392" s="43" t="s">
        <v>568</v>
      </c>
      <c r="C392" s="53" t="s">
        <v>569</v>
      </c>
      <c r="D392" s="167">
        <v>74242945</v>
      </c>
      <c r="E392" s="116"/>
      <c r="F392" s="135">
        <v>71230739</v>
      </c>
      <c r="G392" s="17"/>
    </row>
    <row r="393" spans="1:7" s="10" customFormat="1" ht="24.95" customHeight="1" x14ac:dyDescent="0.25">
      <c r="A393" s="11"/>
      <c r="B393" s="43" t="s">
        <v>570</v>
      </c>
      <c r="C393" s="53" t="s">
        <v>571</v>
      </c>
      <c r="D393" s="167">
        <v>3263454</v>
      </c>
      <c r="E393" s="116"/>
      <c r="F393" s="135">
        <v>2099276</v>
      </c>
      <c r="G393" s="17"/>
    </row>
    <row r="394" spans="1:7" s="10" customFormat="1" ht="24.95" customHeight="1" x14ac:dyDescent="0.25">
      <c r="A394" s="11"/>
      <c r="B394" s="43" t="s">
        <v>572</v>
      </c>
      <c r="C394" s="53" t="s">
        <v>573</v>
      </c>
      <c r="D394" s="167">
        <v>30976</v>
      </c>
      <c r="E394" s="116"/>
      <c r="F394" s="135">
        <v>32</v>
      </c>
      <c r="G394" s="17"/>
    </row>
    <row r="395" spans="1:7" s="10" customFormat="1" ht="24.95" customHeight="1" x14ac:dyDescent="0.25">
      <c r="A395" s="45"/>
      <c r="B395" s="43" t="s">
        <v>574</v>
      </c>
      <c r="C395" s="53" t="s">
        <v>575</v>
      </c>
      <c r="D395" s="166">
        <f>SUM(D396:D398)</f>
        <v>10068521</v>
      </c>
      <c r="E395" s="116"/>
      <c r="F395" s="134">
        <f>SUM(F396:F398)</f>
        <v>10209650</v>
      </c>
      <c r="G395" s="17"/>
    </row>
    <row r="396" spans="1:7" s="10" customFormat="1" ht="24.95" customHeight="1" x14ac:dyDescent="0.25">
      <c r="A396" s="11"/>
      <c r="B396" s="43" t="s">
        <v>576</v>
      </c>
      <c r="C396" s="53" t="s">
        <v>577</v>
      </c>
      <c r="D396" s="167">
        <v>9871224</v>
      </c>
      <c r="E396" s="116"/>
      <c r="F396" s="135">
        <v>9976820</v>
      </c>
      <c r="G396" s="17"/>
    </row>
    <row r="397" spans="1:7" s="10" customFormat="1" ht="24.95" customHeight="1" x14ac:dyDescent="0.25">
      <c r="A397" s="11"/>
      <c r="B397" s="43" t="s">
        <v>578</v>
      </c>
      <c r="C397" s="53" t="s">
        <v>579</v>
      </c>
      <c r="D397" s="167">
        <v>197297</v>
      </c>
      <c r="E397" s="116"/>
      <c r="F397" s="135">
        <v>232830</v>
      </c>
      <c r="G397" s="17"/>
    </row>
    <row r="398" spans="1:7" s="10" customFormat="1" ht="24.95" customHeight="1" x14ac:dyDescent="0.25">
      <c r="A398" s="11"/>
      <c r="B398" s="43" t="s">
        <v>580</v>
      </c>
      <c r="C398" s="53" t="s">
        <v>581</v>
      </c>
      <c r="D398" s="167">
        <v>0</v>
      </c>
      <c r="E398" s="116"/>
      <c r="F398" s="135"/>
      <c r="G398" s="17"/>
    </row>
    <row r="399" spans="1:7" s="10" customFormat="1" ht="24.95" customHeight="1" x14ac:dyDescent="0.25">
      <c r="A399" s="45"/>
      <c r="B399" s="46" t="s">
        <v>582</v>
      </c>
      <c r="C399" s="54" t="s">
        <v>583</v>
      </c>
      <c r="D399" s="166">
        <f>SUM(D400:D402)</f>
        <v>139046115</v>
      </c>
      <c r="E399" s="116"/>
      <c r="F399" s="134">
        <f>SUM(F400:F402)</f>
        <v>130699362</v>
      </c>
      <c r="G399" s="17"/>
    </row>
    <row r="400" spans="1:7" s="10" customFormat="1" ht="24.95" customHeight="1" x14ac:dyDescent="0.25">
      <c r="A400" s="11"/>
      <c r="B400" s="43" t="s">
        <v>584</v>
      </c>
      <c r="C400" s="53" t="s">
        <v>585</v>
      </c>
      <c r="D400" s="167">
        <v>138667911</v>
      </c>
      <c r="E400" s="116"/>
      <c r="F400" s="135">
        <v>130582245</v>
      </c>
      <c r="G400" s="17"/>
    </row>
    <row r="401" spans="1:7" s="10" customFormat="1" ht="24.95" customHeight="1" x14ac:dyDescent="0.25">
      <c r="A401" s="11"/>
      <c r="B401" s="43" t="s">
        <v>586</v>
      </c>
      <c r="C401" s="53" t="s">
        <v>587</v>
      </c>
      <c r="D401" s="167">
        <v>240342</v>
      </c>
      <c r="E401" s="116"/>
      <c r="F401" s="135">
        <v>99404</v>
      </c>
      <c r="G401" s="17"/>
    </row>
    <row r="402" spans="1:7" s="10" customFormat="1" ht="24.95" customHeight="1" x14ac:dyDescent="0.25">
      <c r="A402" s="11"/>
      <c r="B402" s="43" t="s">
        <v>588</v>
      </c>
      <c r="C402" s="53" t="s">
        <v>589</v>
      </c>
      <c r="D402" s="167">
        <v>137862</v>
      </c>
      <c r="E402" s="116"/>
      <c r="F402" s="135">
        <v>17713</v>
      </c>
      <c r="G402" s="17"/>
    </row>
    <row r="403" spans="1:7" s="10" customFormat="1" ht="24.95" customHeight="1" x14ac:dyDescent="0.25">
      <c r="A403" s="45"/>
      <c r="B403" s="47" t="s">
        <v>590</v>
      </c>
      <c r="C403" s="57" t="s">
        <v>591</v>
      </c>
      <c r="D403" s="166">
        <f>+D404+D408</f>
        <v>1302603</v>
      </c>
      <c r="E403" s="116"/>
      <c r="F403" s="134">
        <f>+F404+F408</f>
        <v>1167132</v>
      </c>
      <c r="G403" s="17"/>
    </row>
    <row r="404" spans="1:7" s="10" customFormat="1" ht="24.95" customHeight="1" x14ac:dyDescent="0.25">
      <c r="A404" s="45"/>
      <c r="B404" s="46" t="s">
        <v>592</v>
      </c>
      <c r="C404" s="54" t="s">
        <v>593</v>
      </c>
      <c r="D404" s="166">
        <f>SUM(D405:D406)</f>
        <v>1302603</v>
      </c>
      <c r="E404" s="116"/>
      <c r="F404" s="134">
        <f>SUM(F405:F407)</f>
        <v>1167132</v>
      </c>
      <c r="G404" s="17"/>
    </row>
    <row r="405" spans="1:7" s="10" customFormat="1" ht="24.95" customHeight="1" x14ac:dyDescent="0.25">
      <c r="A405" s="11"/>
      <c r="B405" s="43" t="s">
        <v>594</v>
      </c>
      <c r="C405" s="53" t="s">
        <v>595</v>
      </c>
      <c r="D405" s="167">
        <v>1298151</v>
      </c>
      <c r="E405" s="116"/>
      <c r="F405" s="135">
        <v>1088207</v>
      </c>
      <c r="G405" s="17"/>
    </row>
    <row r="406" spans="1:7" s="10" customFormat="1" ht="24.95" customHeight="1" x14ac:dyDescent="0.25">
      <c r="A406" s="11"/>
      <c r="B406" s="43" t="s">
        <v>596</v>
      </c>
      <c r="C406" s="53" t="s">
        <v>597</v>
      </c>
      <c r="D406" s="167">
        <v>4452</v>
      </c>
      <c r="E406" s="116"/>
      <c r="F406" s="135">
        <v>76257</v>
      </c>
      <c r="G406" s="17"/>
    </row>
    <row r="407" spans="1:7" s="10" customFormat="1" ht="24.95" customHeight="1" x14ac:dyDescent="0.25">
      <c r="A407" s="11"/>
      <c r="B407" s="43" t="s">
        <v>598</v>
      </c>
      <c r="C407" s="53" t="s">
        <v>599</v>
      </c>
      <c r="D407" s="167">
        <v>0</v>
      </c>
      <c r="E407" s="116"/>
      <c r="F407" s="135">
        <v>2668</v>
      </c>
      <c r="G407" s="17"/>
    </row>
    <row r="408" spans="1:7" s="10" customFormat="1" ht="24.95" customHeight="1" x14ac:dyDescent="0.25">
      <c r="A408" s="45"/>
      <c r="B408" s="46" t="s">
        <v>600</v>
      </c>
      <c r="C408" s="54" t="s">
        <v>601</v>
      </c>
      <c r="D408" s="166">
        <f>SUM(D409:D411)</f>
        <v>0</v>
      </c>
      <c r="E408" s="116"/>
      <c r="F408" s="134">
        <f>SUM(F409:F411)</f>
        <v>0</v>
      </c>
      <c r="G408" s="17"/>
    </row>
    <row r="409" spans="1:7" s="10" customFormat="1" ht="24.95" customHeight="1" x14ac:dyDescent="0.25">
      <c r="A409" s="11"/>
      <c r="B409" s="43" t="s">
        <v>602</v>
      </c>
      <c r="C409" s="53" t="s">
        <v>603</v>
      </c>
      <c r="D409" s="167">
        <v>0</v>
      </c>
      <c r="E409" s="116"/>
      <c r="F409" s="135"/>
      <c r="G409" s="17"/>
    </row>
    <row r="410" spans="1:7" s="10" customFormat="1" ht="24.95" customHeight="1" x14ac:dyDescent="0.25">
      <c r="A410" s="11"/>
      <c r="B410" s="43" t="s">
        <v>604</v>
      </c>
      <c r="C410" s="53" t="s">
        <v>605</v>
      </c>
      <c r="D410" s="167">
        <v>0</v>
      </c>
      <c r="E410" s="116"/>
      <c r="F410" s="135"/>
      <c r="G410" s="17"/>
    </row>
    <row r="411" spans="1:7" s="10" customFormat="1" ht="24.95" customHeight="1" x14ac:dyDescent="0.25">
      <c r="A411" s="11"/>
      <c r="B411" s="43" t="s">
        <v>606</v>
      </c>
      <c r="C411" s="53" t="s">
        <v>607</v>
      </c>
      <c r="D411" s="167">
        <v>0</v>
      </c>
      <c r="E411" s="116"/>
      <c r="F411" s="135"/>
      <c r="G411" s="17"/>
    </row>
    <row r="412" spans="1:7" s="10" customFormat="1" ht="24.95" customHeight="1" x14ac:dyDescent="0.25">
      <c r="A412" s="45"/>
      <c r="B412" s="47" t="s">
        <v>608</v>
      </c>
      <c r="C412" s="57" t="s">
        <v>609</v>
      </c>
      <c r="D412" s="166">
        <f>+D413+D417</f>
        <v>8980352</v>
      </c>
      <c r="E412" s="116"/>
      <c r="F412" s="134">
        <f>+F413+F417</f>
        <v>8641146</v>
      </c>
      <c r="G412" s="17"/>
    </row>
    <row r="413" spans="1:7" s="10" customFormat="1" ht="24.95" customHeight="1" x14ac:dyDescent="0.25">
      <c r="A413" s="45"/>
      <c r="B413" s="46" t="s">
        <v>610</v>
      </c>
      <c r="C413" s="54" t="s">
        <v>611</v>
      </c>
      <c r="D413" s="166">
        <f>SUM(D414:D416)</f>
        <v>84305</v>
      </c>
      <c r="E413" s="116"/>
      <c r="F413" s="134">
        <f>SUM(F414:F416)</f>
        <v>83329</v>
      </c>
      <c r="G413" s="17"/>
    </row>
    <row r="414" spans="1:7" s="10" customFormat="1" ht="24.95" customHeight="1" x14ac:dyDescent="0.25">
      <c r="A414" s="11"/>
      <c r="B414" s="43" t="s">
        <v>612</v>
      </c>
      <c r="C414" s="53" t="s">
        <v>613</v>
      </c>
      <c r="D414" s="167">
        <v>84305</v>
      </c>
      <c r="E414" s="116"/>
      <c r="F414" s="135">
        <v>83245</v>
      </c>
      <c r="G414" s="17"/>
    </row>
    <row r="415" spans="1:7" s="10" customFormat="1" ht="24.95" customHeight="1" x14ac:dyDescent="0.25">
      <c r="A415" s="11"/>
      <c r="B415" s="43" t="s">
        <v>614</v>
      </c>
      <c r="C415" s="53" t="s">
        <v>615</v>
      </c>
      <c r="D415" s="167">
        <v>0</v>
      </c>
      <c r="E415" s="116"/>
      <c r="F415" s="135">
        <v>84</v>
      </c>
      <c r="G415" s="17"/>
    </row>
    <row r="416" spans="1:7" s="10" customFormat="1" ht="24.95" customHeight="1" x14ac:dyDescent="0.25">
      <c r="A416" s="11"/>
      <c r="B416" s="43" t="s">
        <v>616</v>
      </c>
      <c r="C416" s="53" t="s">
        <v>617</v>
      </c>
      <c r="D416" s="167">
        <v>0</v>
      </c>
      <c r="E416" s="116"/>
      <c r="F416" s="135"/>
      <c r="G416" s="17"/>
    </row>
    <row r="417" spans="1:7" s="10" customFormat="1" ht="24.95" customHeight="1" x14ac:dyDescent="0.25">
      <c r="A417" s="45"/>
      <c r="B417" s="46" t="s">
        <v>618</v>
      </c>
      <c r="C417" s="54" t="s">
        <v>619</v>
      </c>
      <c r="D417" s="166">
        <f>SUM(D418:D420)</f>
        <v>8896047</v>
      </c>
      <c r="E417" s="116"/>
      <c r="F417" s="134">
        <f>SUM(F418:F420)</f>
        <v>8557817</v>
      </c>
      <c r="G417" s="17"/>
    </row>
    <row r="418" spans="1:7" s="10" customFormat="1" ht="24.95" customHeight="1" x14ac:dyDescent="0.25">
      <c r="A418" s="11"/>
      <c r="B418" s="43" t="s">
        <v>620</v>
      </c>
      <c r="C418" s="53" t="s">
        <v>621</v>
      </c>
      <c r="D418" s="167">
        <v>8874384</v>
      </c>
      <c r="E418" s="116"/>
      <c r="F418" s="135">
        <v>8521515</v>
      </c>
      <c r="G418" s="17"/>
    </row>
    <row r="419" spans="1:7" s="10" customFormat="1" ht="24.95" customHeight="1" x14ac:dyDescent="0.25">
      <c r="A419" s="11"/>
      <c r="B419" s="43" t="s">
        <v>622</v>
      </c>
      <c r="C419" s="53" t="s">
        <v>623</v>
      </c>
      <c r="D419" s="167">
        <v>0</v>
      </c>
      <c r="E419" s="116"/>
      <c r="F419" s="135">
        <v>0</v>
      </c>
      <c r="G419" s="17"/>
    </row>
    <row r="420" spans="1:7" s="10" customFormat="1" ht="24.95" customHeight="1" x14ac:dyDescent="0.25">
      <c r="A420" s="11"/>
      <c r="B420" s="43" t="s">
        <v>624</v>
      </c>
      <c r="C420" s="53" t="s">
        <v>625</v>
      </c>
      <c r="D420" s="167">
        <v>21663</v>
      </c>
      <c r="E420" s="116"/>
      <c r="F420" s="135">
        <v>36302</v>
      </c>
      <c r="G420" s="17"/>
    </row>
    <row r="421" spans="1:7" s="10" customFormat="1" ht="24.95" customHeight="1" x14ac:dyDescent="0.25">
      <c r="A421" s="45"/>
      <c r="B421" s="47" t="s">
        <v>626</v>
      </c>
      <c r="C421" s="57" t="s">
        <v>627</v>
      </c>
      <c r="D421" s="166">
        <f>+D422+D426</f>
        <v>21336283</v>
      </c>
      <c r="E421" s="116"/>
      <c r="F421" s="134">
        <f>+F422+F426</f>
        <v>20454865</v>
      </c>
      <c r="G421" s="17"/>
    </row>
    <row r="422" spans="1:7" s="10" customFormat="1" ht="24.95" customHeight="1" x14ac:dyDescent="0.25">
      <c r="A422" s="45"/>
      <c r="B422" s="46" t="s">
        <v>628</v>
      </c>
      <c r="C422" s="54" t="s">
        <v>629</v>
      </c>
      <c r="D422" s="166">
        <f>SUM(D423:D425)</f>
        <v>1621167</v>
      </c>
      <c r="E422" s="116"/>
      <c r="F422" s="134">
        <f>SUM(F423:F425)</f>
        <v>1795967</v>
      </c>
      <c r="G422" s="17"/>
    </row>
    <row r="423" spans="1:7" s="10" customFormat="1" ht="24.95" customHeight="1" x14ac:dyDescent="0.25">
      <c r="A423" s="11"/>
      <c r="B423" s="43" t="s">
        <v>630</v>
      </c>
      <c r="C423" s="53" t="s">
        <v>631</v>
      </c>
      <c r="D423" s="167">
        <v>1474498</v>
      </c>
      <c r="E423" s="116"/>
      <c r="F423" s="131">
        <v>1584144</v>
      </c>
      <c r="G423" s="17"/>
    </row>
    <row r="424" spans="1:7" s="10" customFormat="1" ht="24.95" customHeight="1" x14ac:dyDescent="0.25">
      <c r="A424" s="11"/>
      <c r="B424" s="43" t="s">
        <v>632</v>
      </c>
      <c r="C424" s="53" t="s">
        <v>633</v>
      </c>
      <c r="D424" s="167">
        <v>146669</v>
      </c>
      <c r="E424" s="116"/>
      <c r="F424" s="135">
        <v>211823</v>
      </c>
      <c r="G424" s="17"/>
    </row>
    <row r="425" spans="1:7" s="10" customFormat="1" ht="24.95" customHeight="1" x14ac:dyDescent="0.25">
      <c r="A425" s="11"/>
      <c r="B425" s="43" t="s">
        <v>634</v>
      </c>
      <c r="C425" s="53" t="s">
        <v>635</v>
      </c>
      <c r="D425" s="167">
        <v>0</v>
      </c>
      <c r="E425" s="116"/>
      <c r="F425" s="135">
        <v>0</v>
      </c>
      <c r="G425" s="17"/>
    </row>
    <row r="426" spans="1:7" s="10" customFormat="1" ht="24.95" customHeight="1" x14ac:dyDescent="0.25">
      <c r="A426" s="45"/>
      <c r="B426" s="46" t="s">
        <v>636</v>
      </c>
      <c r="C426" s="54" t="s">
        <v>637</v>
      </c>
      <c r="D426" s="166">
        <f>SUM(D427:D429)</f>
        <v>19715116</v>
      </c>
      <c r="E426" s="116"/>
      <c r="F426" s="134">
        <f>SUM(F427:F429)</f>
        <v>18658898</v>
      </c>
      <c r="G426" s="17"/>
    </row>
    <row r="427" spans="1:7" s="10" customFormat="1" ht="24.95" customHeight="1" x14ac:dyDescent="0.25">
      <c r="A427" s="11"/>
      <c r="B427" s="43" t="s">
        <v>638</v>
      </c>
      <c r="C427" s="53" t="s">
        <v>639</v>
      </c>
      <c r="D427" s="167">
        <v>19649206</v>
      </c>
      <c r="E427" s="116"/>
      <c r="F427" s="135">
        <v>18594620</v>
      </c>
      <c r="G427" s="17"/>
    </row>
    <row r="428" spans="1:7" s="10" customFormat="1" ht="24.95" customHeight="1" x14ac:dyDescent="0.25">
      <c r="A428" s="11"/>
      <c r="B428" s="43" t="s">
        <v>640</v>
      </c>
      <c r="C428" s="53" t="s">
        <v>641</v>
      </c>
      <c r="D428" s="167"/>
      <c r="E428" s="116"/>
      <c r="F428" s="135">
        <v>0</v>
      </c>
      <c r="G428" s="17"/>
    </row>
    <row r="429" spans="1:7" s="10" customFormat="1" ht="24.95" customHeight="1" x14ac:dyDescent="0.25">
      <c r="A429" s="11"/>
      <c r="B429" s="43" t="s">
        <v>642</v>
      </c>
      <c r="C429" s="53" t="s">
        <v>643</v>
      </c>
      <c r="D429" s="167">
        <v>65910</v>
      </c>
      <c r="E429" s="116"/>
      <c r="F429" s="135">
        <v>64278</v>
      </c>
      <c r="G429" s="17"/>
    </row>
    <row r="430" spans="1:7" s="10" customFormat="1" ht="24.95" customHeight="1" x14ac:dyDescent="0.25">
      <c r="A430" s="45"/>
      <c r="B430" s="47" t="s">
        <v>644</v>
      </c>
      <c r="C430" s="57" t="s">
        <v>645</v>
      </c>
      <c r="D430" s="166">
        <f>+D431+D432+D433</f>
        <v>8751436</v>
      </c>
      <c r="E430" s="116"/>
      <c r="F430" s="136">
        <f>+F431+F432+F433</f>
        <v>8868934</v>
      </c>
      <c r="G430" s="17"/>
    </row>
    <row r="431" spans="1:7" s="10" customFormat="1" ht="24.95" customHeight="1" x14ac:dyDescent="0.25">
      <c r="A431" s="45"/>
      <c r="B431" s="46" t="s">
        <v>646</v>
      </c>
      <c r="C431" s="54" t="s">
        <v>647</v>
      </c>
      <c r="D431" s="167">
        <v>1454161</v>
      </c>
      <c r="E431" s="116"/>
      <c r="F431" s="135">
        <v>1417106</v>
      </c>
      <c r="G431" s="17"/>
    </row>
    <row r="432" spans="1:7" s="10" customFormat="1" ht="24.95" customHeight="1" x14ac:dyDescent="0.25">
      <c r="A432" s="45"/>
      <c r="B432" s="46" t="s">
        <v>648</v>
      </c>
      <c r="C432" s="54" t="s">
        <v>649</v>
      </c>
      <c r="D432" s="167">
        <v>0</v>
      </c>
      <c r="E432" s="116"/>
      <c r="F432" s="135"/>
      <c r="G432" s="17"/>
    </row>
    <row r="433" spans="1:7" s="10" customFormat="1" ht="24.95" customHeight="1" x14ac:dyDescent="0.25">
      <c r="A433" s="45"/>
      <c r="B433" s="46" t="s">
        <v>650</v>
      </c>
      <c r="C433" s="54" t="s">
        <v>651</v>
      </c>
      <c r="D433" s="166">
        <f>+D434+D435+D436+D437</f>
        <v>7297275</v>
      </c>
      <c r="E433" s="116"/>
      <c r="F433" s="134">
        <f>+F434+F435+F436+F437</f>
        <v>7451828</v>
      </c>
      <c r="G433" s="17"/>
    </row>
    <row r="434" spans="1:7" s="10" customFormat="1" ht="24.95" customHeight="1" x14ac:dyDescent="0.25">
      <c r="A434" s="45"/>
      <c r="B434" s="43" t="s">
        <v>652</v>
      </c>
      <c r="C434" s="53" t="s">
        <v>653</v>
      </c>
      <c r="D434" s="167">
        <v>841998</v>
      </c>
      <c r="E434" s="116"/>
      <c r="F434" s="135">
        <v>882480</v>
      </c>
      <c r="G434" s="17"/>
    </row>
    <row r="435" spans="1:7" s="10" customFormat="1" ht="24.95" customHeight="1" x14ac:dyDescent="0.25">
      <c r="A435" s="11"/>
      <c r="B435" s="43" t="s">
        <v>654</v>
      </c>
      <c r="C435" s="53" t="s">
        <v>655</v>
      </c>
      <c r="D435" s="167">
        <v>2214196</v>
      </c>
      <c r="E435" s="116"/>
      <c r="F435" s="135">
        <v>2421244</v>
      </c>
      <c r="G435" s="17"/>
    </row>
    <row r="436" spans="1:7" s="41" customFormat="1" ht="24.95" customHeight="1" x14ac:dyDescent="0.25">
      <c r="A436" s="11" t="s">
        <v>16</v>
      </c>
      <c r="B436" s="43" t="s">
        <v>1014</v>
      </c>
      <c r="C436" s="53" t="s">
        <v>1044</v>
      </c>
      <c r="D436" s="167">
        <v>0</v>
      </c>
      <c r="E436" s="116"/>
      <c r="F436" s="135"/>
      <c r="G436" s="17"/>
    </row>
    <row r="437" spans="1:7" s="41" customFormat="1" ht="24.95" customHeight="1" x14ac:dyDescent="0.25">
      <c r="A437" s="11"/>
      <c r="B437" s="43" t="s">
        <v>1029</v>
      </c>
      <c r="C437" s="53" t="s">
        <v>1045</v>
      </c>
      <c r="D437" s="167">
        <v>4241081</v>
      </c>
      <c r="E437" s="116"/>
      <c r="F437" s="135">
        <v>4148104</v>
      </c>
      <c r="G437" s="17"/>
    </row>
    <row r="438" spans="1:7" s="10" customFormat="1" ht="24.95" customHeight="1" x14ac:dyDescent="0.25">
      <c r="A438" s="45"/>
      <c r="B438" s="51" t="s">
        <v>656</v>
      </c>
      <c r="C438" s="59" t="s">
        <v>657</v>
      </c>
      <c r="D438" s="166">
        <f>+D439+D440</f>
        <v>14971094</v>
      </c>
      <c r="E438" s="116"/>
      <c r="F438" s="134">
        <f>+F439+F440</f>
        <v>14770117</v>
      </c>
      <c r="G438" s="17"/>
    </row>
    <row r="439" spans="1:7" s="10" customFormat="1" ht="24.95" customHeight="1" x14ac:dyDescent="0.25">
      <c r="A439" s="45"/>
      <c r="B439" s="47" t="s">
        <v>658</v>
      </c>
      <c r="C439" s="57" t="s">
        <v>659</v>
      </c>
      <c r="D439" s="167">
        <v>775196</v>
      </c>
      <c r="E439" s="116"/>
      <c r="F439" s="135">
        <v>628453</v>
      </c>
      <c r="G439" s="17"/>
    </row>
    <row r="440" spans="1:7" s="10" customFormat="1" ht="24.95" customHeight="1" x14ac:dyDescent="0.25">
      <c r="A440" s="45"/>
      <c r="B440" s="47" t="s">
        <v>660</v>
      </c>
      <c r="C440" s="57" t="s">
        <v>661</v>
      </c>
      <c r="D440" s="166">
        <f>+D441+D444</f>
        <v>14195898</v>
      </c>
      <c r="E440" s="116"/>
      <c r="F440" s="134">
        <f>+F441+F444</f>
        <v>14141664</v>
      </c>
      <c r="G440" s="17"/>
    </row>
    <row r="441" spans="1:7" s="8" customFormat="1" ht="24.95" customHeight="1" x14ac:dyDescent="0.25">
      <c r="A441" s="49"/>
      <c r="B441" s="46" t="s">
        <v>662</v>
      </c>
      <c r="C441" s="54" t="s">
        <v>858</v>
      </c>
      <c r="D441" s="166">
        <f>SUM(D442:D443)</f>
        <v>9668210</v>
      </c>
      <c r="E441" s="116"/>
      <c r="F441" s="134">
        <f>SUM(F442:F443)</f>
        <v>9496640</v>
      </c>
      <c r="G441" s="17"/>
    </row>
    <row r="442" spans="1:7" s="8" customFormat="1" ht="24.95" customHeight="1" x14ac:dyDescent="0.25">
      <c r="A442" s="49"/>
      <c r="B442" s="43" t="s">
        <v>663</v>
      </c>
      <c r="C442" s="53" t="s">
        <v>876</v>
      </c>
      <c r="D442" s="167">
        <v>57553</v>
      </c>
      <c r="E442" s="116"/>
      <c r="F442" s="135">
        <v>57553</v>
      </c>
      <c r="G442" s="17"/>
    </row>
    <row r="443" spans="1:7" s="8" customFormat="1" ht="24.95" customHeight="1" x14ac:dyDescent="0.25">
      <c r="A443" s="49"/>
      <c r="B443" s="43" t="s">
        <v>664</v>
      </c>
      <c r="C443" s="53" t="s">
        <v>860</v>
      </c>
      <c r="D443" s="167">
        <v>9610657</v>
      </c>
      <c r="E443" s="116"/>
      <c r="F443" s="135">
        <v>9439087</v>
      </c>
      <c r="G443" s="17"/>
    </row>
    <row r="444" spans="1:7" s="8" customFormat="1" ht="24.95" customHeight="1" x14ac:dyDescent="0.25">
      <c r="A444" s="49"/>
      <c r="B444" s="47" t="s">
        <v>665</v>
      </c>
      <c r="C444" s="57" t="s">
        <v>859</v>
      </c>
      <c r="D444" s="167">
        <v>4527688</v>
      </c>
      <c r="E444" s="116"/>
      <c r="F444" s="135">
        <v>4645024</v>
      </c>
      <c r="G444" s="17"/>
    </row>
    <row r="445" spans="1:7" s="8" customFormat="1" ht="24.95" customHeight="1" x14ac:dyDescent="0.25">
      <c r="A445" s="49"/>
      <c r="B445" s="47" t="s">
        <v>666</v>
      </c>
      <c r="C445" s="57" t="s">
        <v>861</v>
      </c>
      <c r="D445" s="166">
        <f>+D446+D447</f>
        <v>542133</v>
      </c>
      <c r="E445" s="116"/>
      <c r="F445" s="135">
        <f>+F446+F447</f>
        <v>0</v>
      </c>
      <c r="G445" s="17"/>
    </row>
    <row r="446" spans="1:7" s="8" customFormat="1" ht="24.95" customHeight="1" x14ac:dyDescent="0.25">
      <c r="A446" s="49"/>
      <c r="B446" s="46" t="s">
        <v>667</v>
      </c>
      <c r="C446" s="54" t="s">
        <v>999</v>
      </c>
      <c r="D446" s="167">
        <v>0</v>
      </c>
      <c r="E446" s="116"/>
      <c r="F446" s="135"/>
      <c r="G446" s="17"/>
    </row>
    <row r="447" spans="1:7" s="8" customFormat="1" ht="24.95" customHeight="1" x14ac:dyDescent="0.25">
      <c r="A447" s="49"/>
      <c r="B447" s="46" t="s">
        <v>668</v>
      </c>
      <c r="C447" s="54" t="s">
        <v>862</v>
      </c>
      <c r="D447" s="167">
        <v>542133</v>
      </c>
      <c r="E447" s="116"/>
      <c r="F447" s="135">
        <v>0</v>
      </c>
      <c r="G447" s="17"/>
    </row>
    <row r="448" spans="1:7" s="8" customFormat="1" ht="24.95" customHeight="1" x14ac:dyDescent="0.25">
      <c r="A448" s="49"/>
      <c r="B448" s="47" t="s">
        <v>669</v>
      </c>
      <c r="C448" s="57" t="s">
        <v>863</v>
      </c>
      <c r="D448" s="166">
        <f>+D449+D458</f>
        <v>745748</v>
      </c>
      <c r="E448" s="116"/>
      <c r="F448" s="134">
        <f>+F449+F458</f>
        <v>1960714</v>
      </c>
      <c r="G448" s="17"/>
    </row>
    <row r="449" spans="1:8" s="8" customFormat="1" ht="24.95" customHeight="1" x14ac:dyDescent="0.25">
      <c r="A449" s="49"/>
      <c r="B449" s="46" t="s">
        <v>670</v>
      </c>
      <c r="C449" s="54" t="s">
        <v>864</v>
      </c>
      <c r="D449" s="166">
        <f>SUM(D450:D457)</f>
        <v>-250854</v>
      </c>
      <c r="E449" s="116"/>
      <c r="F449" s="134">
        <f>SUM(F450:F457)</f>
        <v>1822969</v>
      </c>
      <c r="G449" s="17"/>
      <c r="H449" s="128"/>
    </row>
    <row r="450" spans="1:8" s="8" customFormat="1" ht="24.95" customHeight="1" x14ac:dyDescent="0.25">
      <c r="A450" s="49"/>
      <c r="B450" s="43" t="s">
        <v>922</v>
      </c>
      <c r="C450" s="53" t="s">
        <v>915</v>
      </c>
      <c r="D450" s="167">
        <v>-163844</v>
      </c>
      <c r="E450" s="116"/>
      <c r="F450" s="135">
        <v>163798</v>
      </c>
      <c r="G450" s="17"/>
    </row>
    <row r="451" spans="1:8" s="8" customFormat="1" ht="24.95" customHeight="1" x14ac:dyDescent="0.25">
      <c r="A451" s="49"/>
      <c r="B451" s="43" t="s">
        <v>923</v>
      </c>
      <c r="C451" s="53" t="s">
        <v>916</v>
      </c>
      <c r="D451" s="167">
        <v>70346</v>
      </c>
      <c r="E451" s="116"/>
      <c r="F451" s="135">
        <v>-76937</v>
      </c>
      <c r="G451" s="17"/>
    </row>
    <row r="452" spans="1:8" s="8" customFormat="1" ht="24.95" customHeight="1" x14ac:dyDescent="0.25">
      <c r="A452" s="49"/>
      <c r="B452" s="43" t="s">
        <v>924</v>
      </c>
      <c r="C452" s="53" t="s">
        <v>917</v>
      </c>
      <c r="D452" s="167">
        <v>79364</v>
      </c>
      <c r="E452" s="116"/>
      <c r="F452" s="135">
        <v>-321631</v>
      </c>
      <c r="G452" s="17"/>
    </row>
    <row r="453" spans="1:8" s="8" customFormat="1" ht="24.95" customHeight="1" x14ac:dyDescent="0.25">
      <c r="A453" s="49"/>
      <c r="B453" s="43" t="s">
        <v>925</v>
      </c>
      <c r="C453" s="53" t="s">
        <v>918</v>
      </c>
      <c r="D453" s="167">
        <v>-4763</v>
      </c>
      <c r="E453" s="116"/>
      <c r="F453" s="135">
        <v>23505</v>
      </c>
      <c r="G453" s="17"/>
    </row>
    <row r="454" spans="1:8" s="8" customFormat="1" ht="24.95" customHeight="1" x14ac:dyDescent="0.25">
      <c r="A454" s="49"/>
      <c r="B454" s="43" t="s">
        <v>926</v>
      </c>
      <c r="C454" s="53" t="s">
        <v>919</v>
      </c>
      <c r="D454" s="167">
        <v>-135360</v>
      </c>
      <c r="E454" s="116"/>
      <c r="F454" s="135">
        <v>251413</v>
      </c>
      <c r="G454" s="17"/>
    </row>
    <row r="455" spans="1:8" s="8" customFormat="1" ht="24.95" customHeight="1" x14ac:dyDescent="0.25">
      <c r="A455" s="49"/>
      <c r="B455" s="43" t="s">
        <v>927</v>
      </c>
      <c r="C455" s="53" t="s">
        <v>936</v>
      </c>
      <c r="D455" s="167">
        <v>14551</v>
      </c>
      <c r="E455" s="116"/>
      <c r="F455" s="135">
        <v>-14979</v>
      </c>
      <c r="G455" s="17"/>
    </row>
    <row r="456" spans="1:8" s="8" customFormat="1" ht="24.95" customHeight="1" x14ac:dyDescent="0.25">
      <c r="A456" s="49"/>
      <c r="B456" s="43" t="s">
        <v>928</v>
      </c>
      <c r="C456" s="53" t="s">
        <v>920</v>
      </c>
      <c r="D456" s="167">
        <v>-558</v>
      </c>
      <c r="E456" s="116"/>
      <c r="F456" s="135"/>
      <c r="G456" s="17"/>
    </row>
    <row r="457" spans="1:8" s="8" customFormat="1" ht="24.95" customHeight="1" x14ac:dyDescent="0.25">
      <c r="A457" s="49"/>
      <c r="B457" s="43" t="s">
        <v>929</v>
      </c>
      <c r="C457" s="53" t="s">
        <v>921</v>
      </c>
      <c r="D457" s="167">
        <v>-110590</v>
      </c>
      <c r="E457" s="116"/>
      <c r="F457" s="135">
        <v>1797800</v>
      </c>
      <c r="G457" s="17"/>
    </row>
    <row r="458" spans="1:8" s="8" customFormat="1" ht="24.95" customHeight="1" x14ac:dyDescent="0.25">
      <c r="A458" s="49"/>
      <c r="B458" s="46" t="s">
        <v>671</v>
      </c>
      <c r="C458" s="54" t="s">
        <v>865</v>
      </c>
      <c r="D458" s="166">
        <f>SUM(D459:D464)</f>
        <v>996602</v>
      </c>
      <c r="E458" s="116"/>
      <c r="F458" s="134">
        <f>SUM(F459:F464)</f>
        <v>137745</v>
      </c>
      <c r="G458" s="17"/>
    </row>
    <row r="459" spans="1:8" s="8" customFormat="1" ht="24.95" customHeight="1" x14ac:dyDescent="0.25">
      <c r="A459" s="49"/>
      <c r="B459" s="43" t="s">
        <v>930</v>
      </c>
      <c r="C459" s="53" t="s">
        <v>937</v>
      </c>
      <c r="D459" s="167">
        <v>-1930</v>
      </c>
      <c r="E459" s="116"/>
      <c r="F459" s="135">
        <v>-733</v>
      </c>
      <c r="G459" s="17"/>
    </row>
    <row r="460" spans="1:8" s="8" customFormat="1" ht="24.95" customHeight="1" x14ac:dyDescent="0.25">
      <c r="A460" s="49"/>
      <c r="B460" s="43" t="s">
        <v>931</v>
      </c>
      <c r="C460" s="53" t="s">
        <v>938</v>
      </c>
      <c r="D460" s="167">
        <v>848210</v>
      </c>
      <c r="E460" s="116"/>
      <c r="F460" s="135">
        <v>173617</v>
      </c>
      <c r="G460" s="17"/>
    </row>
    <row r="461" spans="1:8" s="8" customFormat="1" ht="24.95" customHeight="1" x14ac:dyDescent="0.25">
      <c r="A461" s="49"/>
      <c r="B461" s="43" t="s">
        <v>932</v>
      </c>
      <c r="C461" s="53" t="s">
        <v>939</v>
      </c>
      <c r="D461" s="167"/>
      <c r="E461" s="116"/>
      <c r="F461" s="135"/>
      <c r="G461" s="17"/>
    </row>
    <row r="462" spans="1:8" s="8" customFormat="1" ht="24.95" customHeight="1" x14ac:dyDescent="0.25">
      <c r="A462" s="49"/>
      <c r="B462" s="43" t="s">
        <v>933</v>
      </c>
      <c r="C462" s="53" t="s">
        <v>940</v>
      </c>
      <c r="D462" s="167">
        <v>81901</v>
      </c>
      <c r="E462" s="116"/>
      <c r="F462" s="135">
        <v>-37419</v>
      </c>
      <c r="G462" s="17"/>
    </row>
    <row r="463" spans="1:8" s="8" customFormat="1" ht="24.95" customHeight="1" x14ac:dyDescent="0.25">
      <c r="A463" s="49"/>
      <c r="B463" s="43" t="s">
        <v>934</v>
      </c>
      <c r="C463" s="53" t="s">
        <v>941</v>
      </c>
      <c r="D463" s="167">
        <v>8463</v>
      </c>
      <c r="E463" s="116"/>
      <c r="F463" s="135">
        <v>2632</v>
      </c>
      <c r="G463" s="17"/>
    </row>
    <row r="464" spans="1:8" s="8" customFormat="1" ht="24.95" customHeight="1" x14ac:dyDescent="0.25">
      <c r="A464" s="49"/>
      <c r="B464" s="43" t="s">
        <v>935</v>
      </c>
      <c r="C464" s="53" t="s">
        <v>942</v>
      </c>
      <c r="D464" s="167">
        <v>59958</v>
      </c>
      <c r="E464" s="116"/>
      <c r="F464" s="135">
        <v>-352</v>
      </c>
      <c r="G464" s="17"/>
    </row>
    <row r="465" spans="1:7" s="8" customFormat="1" ht="24.95" customHeight="1" x14ac:dyDescent="0.25">
      <c r="A465" s="49"/>
      <c r="B465" s="47" t="s">
        <v>672</v>
      </c>
      <c r="C465" s="57" t="s">
        <v>866</v>
      </c>
      <c r="D465" s="166">
        <f>+D466+D474+D475+D482</f>
        <v>23069370</v>
      </c>
      <c r="E465" s="116"/>
      <c r="F465" s="134">
        <f>+F466+F474+F475+F482</f>
        <v>24452488</v>
      </c>
      <c r="G465" s="17"/>
    </row>
    <row r="466" spans="1:7" s="8" customFormat="1" ht="24.95" customHeight="1" x14ac:dyDescent="0.25">
      <c r="A466" s="49"/>
      <c r="B466" s="46" t="s">
        <v>673</v>
      </c>
      <c r="C466" s="54" t="s">
        <v>867</v>
      </c>
      <c r="D466" s="167">
        <f>SUM(D467:D473)</f>
        <v>217748</v>
      </c>
      <c r="E466" s="116"/>
      <c r="F466" s="131">
        <f>SUM(F467:F473)</f>
        <v>704772</v>
      </c>
      <c r="G466" s="17"/>
    </row>
    <row r="467" spans="1:7" s="8" customFormat="1" ht="24.95" customHeight="1" x14ac:dyDescent="0.25">
      <c r="A467" s="49"/>
      <c r="B467" s="43" t="s">
        <v>674</v>
      </c>
      <c r="C467" s="53" t="s">
        <v>868</v>
      </c>
      <c r="D467" s="167">
        <v>35341</v>
      </c>
      <c r="E467" s="116"/>
      <c r="F467" s="135">
        <v>586511</v>
      </c>
      <c r="G467" s="17"/>
    </row>
    <row r="468" spans="1:7" s="8" customFormat="1" ht="24.95" customHeight="1" x14ac:dyDescent="0.25">
      <c r="A468" s="49"/>
      <c r="B468" s="43" t="s">
        <v>675</v>
      </c>
      <c r="C468" s="53" t="s">
        <v>869</v>
      </c>
      <c r="D468" s="167">
        <v>104225</v>
      </c>
      <c r="E468" s="116"/>
      <c r="F468" s="135">
        <v>87395</v>
      </c>
      <c r="G468" s="17"/>
    </row>
    <row r="469" spans="1:7" s="8" customFormat="1" ht="24.95" customHeight="1" x14ac:dyDescent="0.25">
      <c r="A469" s="49"/>
      <c r="B469" s="43" t="s">
        <v>676</v>
      </c>
      <c r="C469" s="53" t="s">
        <v>870</v>
      </c>
      <c r="D469" s="167">
        <v>0</v>
      </c>
      <c r="E469" s="116"/>
      <c r="F469" s="135"/>
      <c r="G469" s="17"/>
    </row>
    <row r="470" spans="1:7" s="8" customFormat="1" ht="24.95" customHeight="1" x14ac:dyDescent="0.25">
      <c r="A470" s="49"/>
      <c r="B470" s="43" t="s">
        <v>677</v>
      </c>
      <c r="C470" s="53" t="s">
        <v>871</v>
      </c>
      <c r="D470" s="167">
        <v>0</v>
      </c>
      <c r="E470" s="116"/>
      <c r="F470" s="135"/>
      <c r="G470" s="17"/>
    </row>
    <row r="471" spans="1:7" s="8" customFormat="1" ht="24.95" customHeight="1" x14ac:dyDescent="0.25">
      <c r="A471" s="49"/>
      <c r="B471" s="43" t="s">
        <v>959</v>
      </c>
      <c r="C471" s="53" t="s">
        <v>875</v>
      </c>
      <c r="D471" s="167">
        <v>0</v>
      </c>
      <c r="E471" s="116"/>
      <c r="F471" s="135"/>
      <c r="G471" s="17"/>
    </row>
    <row r="472" spans="1:7" s="10" customFormat="1" ht="24.95" customHeight="1" x14ac:dyDescent="0.25">
      <c r="A472" s="45"/>
      <c r="B472" s="43" t="s">
        <v>678</v>
      </c>
      <c r="C472" s="53" t="s">
        <v>874</v>
      </c>
      <c r="D472" s="167">
        <v>78182</v>
      </c>
      <c r="E472" s="116"/>
      <c r="F472" s="131">
        <v>30866</v>
      </c>
      <c r="G472" s="17"/>
    </row>
    <row r="473" spans="1:7" s="41" customFormat="1" ht="24.95" customHeight="1" x14ac:dyDescent="0.25">
      <c r="A473" s="45"/>
      <c r="B473" s="43" t="s">
        <v>1019</v>
      </c>
      <c r="C473" s="53" t="s">
        <v>1020</v>
      </c>
      <c r="D473" s="167">
        <v>0</v>
      </c>
      <c r="E473" s="116"/>
      <c r="F473" s="131"/>
      <c r="G473" s="17"/>
    </row>
    <row r="474" spans="1:7" s="10" customFormat="1" ht="24.95" customHeight="1" x14ac:dyDescent="0.25">
      <c r="A474" s="45"/>
      <c r="B474" s="46" t="s">
        <v>679</v>
      </c>
      <c r="C474" s="54" t="s">
        <v>872</v>
      </c>
      <c r="D474" s="167">
        <v>2143062</v>
      </c>
      <c r="E474" s="116"/>
      <c r="F474" s="131">
        <v>1164597</v>
      </c>
      <c r="G474" s="17"/>
    </row>
    <row r="475" spans="1:7" s="10" customFormat="1" ht="24.95" customHeight="1" x14ac:dyDescent="0.25">
      <c r="A475" s="45"/>
      <c r="B475" s="46" t="s">
        <v>680</v>
      </c>
      <c r="C475" s="54" t="s">
        <v>969</v>
      </c>
      <c r="D475" s="166">
        <f>SUM(D476:D481)</f>
        <v>7600338</v>
      </c>
      <c r="E475" s="116"/>
      <c r="F475" s="131">
        <f>SUM(F476:F481)</f>
        <v>10420597</v>
      </c>
      <c r="G475" s="17"/>
    </row>
    <row r="476" spans="1:7" s="10" customFormat="1" ht="24.95" customHeight="1" x14ac:dyDescent="0.25">
      <c r="A476" s="45"/>
      <c r="B476" s="43" t="s">
        <v>960</v>
      </c>
      <c r="C476" s="53" t="s">
        <v>910</v>
      </c>
      <c r="D476" s="167">
        <v>450000</v>
      </c>
      <c r="E476" s="116"/>
      <c r="F476" s="131">
        <v>2621602</v>
      </c>
      <c r="G476" s="17"/>
    </row>
    <row r="477" spans="1:7" s="8" customFormat="1" ht="24.95" customHeight="1" x14ac:dyDescent="0.25">
      <c r="A477" s="49"/>
      <c r="B477" s="43" t="s">
        <v>681</v>
      </c>
      <c r="C477" s="53" t="s">
        <v>911</v>
      </c>
      <c r="D477" s="167">
        <v>2252916</v>
      </c>
      <c r="E477" s="116"/>
      <c r="F477" s="135">
        <v>2231256</v>
      </c>
      <c r="G477" s="17"/>
    </row>
    <row r="478" spans="1:7" s="8" customFormat="1" ht="24.95" customHeight="1" x14ac:dyDescent="0.25">
      <c r="A478" s="49"/>
      <c r="B478" s="43" t="s">
        <v>682</v>
      </c>
      <c r="C478" s="53" t="s">
        <v>912</v>
      </c>
      <c r="D478" s="167">
        <v>4897422</v>
      </c>
      <c r="E478" s="116"/>
      <c r="F478" s="131">
        <v>5567739</v>
      </c>
      <c r="G478" s="17"/>
    </row>
    <row r="479" spans="1:7" s="8" customFormat="1" ht="24.95" customHeight="1" x14ac:dyDescent="0.25">
      <c r="A479" s="49"/>
      <c r="B479" s="43" t="s">
        <v>683</v>
      </c>
      <c r="C479" s="53" t="s">
        <v>913</v>
      </c>
      <c r="D479" s="167">
        <v>0</v>
      </c>
      <c r="E479" s="116"/>
      <c r="F479" s="135"/>
      <c r="G479" s="17"/>
    </row>
    <row r="480" spans="1:7" s="8" customFormat="1" ht="24.95" customHeight="1" x14ac:dyDescent="0.25">
      <c r="A480" s="49"/>
      <c r="B480" s="43" t="s">
        <v>684</v>
      </c>
      <c r="C480" s="53" t="s">
        <v>914</v>
      </c>
      <c r="D480" s="167">
        <v>0</v>
      </c>
      <c r="E480" s="116"/>
      <c r="F480" s="135"/>
      <c r="G480" s="17"/>
    </row>
    <row r="481" spans="1:7" s="40" customFormat="1" ht="24.95" customHeight="1" x14ac:dyDescent="0.25">
      <c r="A481" s="49"/>
      <c r="B481" s="43" t="s">
        <v>1021</v>
      </c>
      <c r="C481" s="53" t="s">
        <v>1022</v>
      </c>
      <c r="D481" s="167">
        <v>0</v>
      </c>
      <c r="E481" s="116"/>
      <c r="F481" s="135"/>
      <c r="G481" s="17"/>
    </row>
    <row r="482" spans="1:7" s="8" customFormat="1" ht="24.95" customHeight="1" x14ac:dyDescent="0.25">
      <c r="A482" s="49"/>
      <c r="B482" s="46" t="s">
        <v>685</v>
      </c>
      <c r="C482" s="54" t="s">
        <v>873</v>
      </c>
      <c r="D482" s="166">
        <f>SUM(D483:D492)</f>
        <v>13108222</v>
      </c>
      <c r="E482" s="116"/>
      <c r="F482" s="135">
        <f>SUM(F483:F492)</f>
        <v>12162522</v>
      </c>
      <c r="G482" s="17"/>
    </row>
    <row r="483" spans="1:7" s="8" customFormat="1" ht="24.95" customHeight="1" x14ac:dyDescent="0.25">
      <c r="A483" s="49"/>
      <c r="B483" s="50" t="s">
        <v>686</v>
      </c>
      <c r="C483" s="58" t="s">
        <v>1112</v>
      </c>
      <c r="D483" s="167">
        <v>5274235</v>
      </c>
      <c r="E483" s="116"/>
      <c r="F483" s="135">
        <v>4012320</v>
      </c>
      <c r="G483" s="17"/>
    </row>
    <row r="484" spans="1:7" s="8" customFormat="1" ht="24.95" customHeight="1" x14ac:dyDescent="0.25">
      <c r="A484" s="49"/>
      <c r="B484" s="50" t="s">
        <v>687</v>
      </c>
      <c r="C484" s="58" t="s">
        <v>1113</v>
      </c>
      <c r="D484" s="167">
        <v>1137141</v>
      </c>
      <c r="E484" s="116"/>
      <c r="F484" s="135">
        <v>854015</v>
      </c>
      <c r="G484" s="17"/>
    </row>
    <row r="485" spans="1:7" s="8" customFormat="1" ht="24.95" customHeight="1" x14ac:dyDescent="0.25">
      <c r="A485" s="49"/>
      <c r="B485" s="50" t="s">
        <v>688</v>
      </c>
      <c r="C485" s="58" t="s">
        <v>1114</v>
      </c>
      <c r="D485" s="167">
        <v>3221458</v>
      </c>
      <c r="E485" s="116"/>
      <c r="F485" s="135">
        <v>2151857</v>
      </c>
      <c r="G485" s="17"/>
    </row>
    <row r="486" spans="1:7" s="8" customFormat="1" ht="24.95" customHeight="1" x14ac:dyDescent="0.25">
      <c r="A486" s="49"/>
      <c r="B486" s="43" t="s">
        <v>689</v>
      </c>
      <c r="C486" s="53" t="s">
        <v>1115</v>
      </c>
      <c r="D486" s="167">
        <v>590336</v>
      </c>
      <c r="E486" s="116"/>
      <c r="F486" s="135">
        <v>396981</v>
      </c>
      <c r="G486" s="17"/>
    </row>
    <row r="487" spans="1:7" s="8" customFormat="1" ht="24.95" customHeight="1" x14ac:dyDescent="0.25">
      <c r="A487" s="49"/>
      <c r="B487" s="43" t="s">
        <v>690</v>
      </c>
      <c r="C487" s="53" t="s">
        <v>1116</v>
      </c>
      <c r="D487" s="167">
        <v>2303383</v>
      </c>
      <c r="E487" s="116"/>
      <c r="F487" s="135">
        <v>4506250</v>
      </c>
      <c r="G487" s="17"/>
    </row>
    <row r="488" spans="1:7" s="8" customFormat="1" ht="24.95" customHeight="1" x14ac:dyDescent="0.25">
      <c r="A488" s="49"/>
      <c r="B488" s="43" t="s">
        <v>1100</v>
      </c>
      <c r="C488" s="53" t="s">
        <v>1068</v>
      </c>
      <c r="D488" s="167"/>
      <c r="E488" s="116"/>
      <c r="F488" s="135"/>
      <c r="G488" s="17"/>
    </row>
    <row r="489" spans="1:7" s="8" customFormat="1" ht="24.95" customHeight="1" x14ac:dyDescent="0.25">
      <c r="A489" s="49"/>
      <c r="B489" s="43" t="s">
        <v>1101</v>
      </c>
      <c r="C489" s="53" t="s">
        <v>1069</v>
      </c>
      <c r="D489" s="167"/>
      <c r="E489" s="116"/>
      <c r="F489" s="135"/>
      <c r="G489" s="17"/>
    </row>
    <row r="490" spans="1:7" s="8" customFormat="1" ht="24.95" customHeight="1" x14ac:dyDescent="0.25">
      <c r="A490" s="49"/>
      <c r="B490" s="43" t="s">
        <v>1102</v>
      </c>
      <c r="C490" s="53" t="s">
        <v>1070</v>
      </c>
      <c r="D490" s="167"/>
      <c r="E490" s="116"/>
      <c r="F490" s="135"/>
      <c r="G490" s="17"/>
    </row>
    <row r="491" spans="1:7" s="8" customFormat="1" ht="24.95" customHeight="1" x14ac:dyDescent="0.25">
      <c r="A491" s="49"/>
      <c r="B491" s="43" t="s">
        <v>1103</v>
      </c>
      <c r="C491" s="53" t="s">
        <v>1082</v>
      </c>
      <c r="D491" s="167"/>
      <c r="E491" s="116"/>
      <c r="F491" s="135"/>
      <c r="G491" s="17"/>
    </row>
    <row r="492" spans="1:7" s="8" customFormat="1" ht="24.95" customHeight="1" x14ac:dyDescent="0.25">
      <c r="A492" s="49"/>
      <c r="B492" s="50" t="s">
        <v>691</v>
      </c>
      <c r="C492" s="4" t="s">
        <v>1083</v>
      </c>
      <c r="D492" s="167">
        <v>581669</v>
      </c>
      <c r="E492" s="116"/>
      <c r="F492" s="131">
        <v>241099</v>
      </c>
      <c r="G492" s="17"/>
    </row>
    <row r="493" spans="1:7" s="10" customFormat="1" ht="24.95" customHeight="1" x14ac:dyDescent="0.25">
      <c r="A493" s="45"/>
      <c r="B493" s="47" t="s">
        <v>692</v>
      </c>
      <c r="C493" s="57" t="s">
        <v>693</v>
      </c>
      <c r="D493" s="166">
        <f>+D465+D448+D438+D430+D388+D378+D370+D201+D161+D445</f>
        <v>1400841888</v>
      </c>
      <c r="E493" s="116"/>
      <c r="F493" s="134">
        <f>+F465+F448+F438+F430+F388+F378+F370+F201+F161+F445</f>
        <v>1325424243</v>
      </c>
      <c r="G493" s="17"/>
    </row>
    <row r="494" spans="1:7" s="10" customFormat="1" ht="24.95" customHeight="1" x14ac:dyDescent="0.25">
      <c r="A494" s="45"/>
      <c r="B494" s="44"/>
      <c r="C494" s="57" t="s">
        <v>694</v>
      </c>
      <c r="D494" s="167">
        <v>0</v>
      </c>
      <c r="E494" s="116"/>
      <c r="F494" s="135"/>
      <c r="G494" s="17"/>
    </row>
    <row r="495" spans="1:7" s="10" customFormat="1" ht="24.95" customHeight="1" x14ac:dyDescent="0.25">
      <c r="A495" s="45"/>
      <c r="B495" s="47" t="s">
        <v>695</v>
      </c>
      <c r="C495" s="57" t="s">
        <v>696</v>
      </c>
      <c r="D495" s="166">
        <f>+D496+D497+D498</f>
        <v>1948</v>
      </c>
      <c r="E495" s="116"/>
      <c r="F495" s="134">
        <f>+F496+F497+F498</f>
        <v>37081</v>
      </c>
      <c r="G495" s="17"/>
    </row>
    <row r="496" spans="1:7" s="10" customFormat="1" ht="24.95" customHeight="1" x14ac:dyDescent="0.25">
      <c r="A496" s="45"/>
      <c r="B496" s="46" t="s">
        <v>697</v>
      </c>
      <c r="C496" s="54" t="s">
        <v>698</v>
      </c>
      <c r="D496" s="167">
        <v>16</v>
      </c>
      <c r="E496" s="116"/>
      <c r="F496" s="135"/>
      <c r="G496" s="17"/>
    </row>
    <row r="497" spans="1:7" s="10" customFormat="1" ht="24.95" customHeight="1" x14ac:dyDescent="0.25">
      <c r="A497" s="45"/>
      <c r="B497" s="46" t="s">
        <v>699</v>
      </c>
      <c r="C497" s="54" t="s">
        <v>700</v>
      </c>
      <c r="D497" s="167">
        <v>0</v>
      </c>
      <c r="E497" s="116"/>
      <c r="F497" s="135"/>
      <c r="G497" s="17"/>
    </row>
    <row r="498" spans="1:7" s="10" customFormat="1" ht="24.95" customHeight="1" x14ac:dyDescent="0.25">
      <c r="A498" s="45"/>
      <c r="B498" s="46" t="s">
        <v>701</v>
      </c>
      <c r="C498" s="54" t="s">
        <v>702</v>
      </c>
      <c r="D498" s="167">
        <v>1932</v>
      </c>
      <c r="E498" s="116"/>
      <c r="F498" s="135">
        <v>37081</v>
      </c>
      <c r="G498" s="17"/>
    </row>
    <row r="499" spans="1:7" s="10" customFormat="1" ht="24.95" customHeight="1" x14ac:dyDescent="0.25">
      <c r="A499" s="45"/>
      <c r="B499" s="47" t="s">
        <v>703</v>
      </c>
      <c r="C499" s="57" t="s">
        <v>704</v>
      </c>
      <c r="D499" s="166">
        <f>SUM(D500:D504)</f>
        <v>171511</v>
      </c>
      <c r="E499" s="116"/>
      <c r="F499" s="135">
        <f>SUM(F500:F504)</f>
        <v>46195</v>
      </c>
      <c r="G499" s="17"/>
    </row>
    <row r="500" spans="1:7" s="10" customFormat="1" ht="24.95" customHeight="1" x14ac:dyDescent="0.25">
      <c r="A500" s="45"/>
      <c r="B500" s="46" t="s">
        <v>705</v>
      </c>
      <c r="C500" s="54" t="s">
        <v>706</v>
      </c>
      <c r="D500" s="167">
        <v>40</v>
      </c>
      <c r="E500" s="116"/>
      <c r="F500" s="135"/>
      <c r="G500" s="17"/>
    </row>
    <row r="501" spans="1:7" s="10" customFormat="1" ht="24.95" customHeight="1" x14ac:dyDescent="0.25">
      <c r="A501" s="45"/>
      <c r="B501" s="46" t="s">
        <v>707</v>
      </c>
      <c r="C501" s="54" t="s">
        <v>708</v>
      </c>
      <c r="D501" s="167">
        <v>171471</v>
      </c>
      <c r="E501" s="116"/>
      <c r="F501" s="135">
        <v>46195</v>
      </c>
      <c r="G501" s="17"/>
    </row>
    <row r="502" spans="1:7" s="10" customFormat="1" ht="24.95" customHeight="1" x14ac:dyDescent="0.25">
      <c r="A502" s="45"/>
      <c r="B502" s="46" t="s">
        <v>709</v>
      </c>
      <c r="C502" s="54" t="s">
        <v>710</v>
      </c>
      <c r="D502" s="167">
        <v>0</v>
      </c>
      <c r="E502" s="116"/>
      <c r="F502" s="135"/>
      <c r="G502" s="17"/>
    </row>
    <row r="503" spans="1:7" s="10" customFormat="1" ht="24.95" customHeight="1" x14ac:dyDescent="0.25">
      <c r="A503" s="45"/>
      <c r="B503" s="46" t="s">
        <v>711</v>
      </c>
      <c r="C503" s="54" t="s">
        <v>712</v>
      </c>
      <c r="D503" s="167">
        <v>0</v>
      </c>
      <c r="E503" s="116"/>
      <c r="F503" s="135"/>
      <c r="G503" s="17"/>
    </row>
    <row r="504" spans="1:7" s="10" customFormat="1" ht="24.95" customHeight="1" x14ac:dyDescent="0.25">
      <c r="A504" s="45"/>
      <c r="B504" s="46" t="s">
        <v>713</v>
      </c>
      <c r="C504" s="54" t="s">
        <v>714</v>
      </c>
      <c r="D504" s="167">
        <v>0</v>
      </c>
      <c r="E504" s="116"/>
      <c r="F504" s="135"/>
      <c r="G504" s="17"/>
    </row>
    <row r="505" spans="1:7" s="10" customFormat="1" ht="24.95" customHeight="1" x14ac:dyDescent="0.25">
      <c r="A505" s="45"/>
      <c r="B505" s="47" t="s">
        <v>715</v>
      </c>
      <c r="C505" s="57" t="s">
        <v>716</v>
      </c>
      <c r="D505" s="166">
        <f>SUM(D506:D508)</f>
        <v>1019759</v>
      </c>
      <c r="E505" s="116"/>
      <c r="F505" s="134">
        <f>SUM(F506:F508)</f>
        <v>162655</v>
      </c>
      <c r="G505" s="17"/>
    </row>
    <row r="506" spans="1:7" s="10" customFormat="1" ht="24.95" customHeight="1" x14ac:dyDescent="0.25">
      <c r="A506" s="45"/>
      <c r="B506" s="46" t="s">
        <v>717</v>
      </c>
      <c r="C506" s="54" t="s">
        <v>718</v>
      </c>
      <c r="D506" s="167">
        <v>928052</v>
      </c>
      <c r="E506" s="116"/>
      <c r="F506" s="135">
        <v>20401</v>
      </c>
      <c r="G506" s="17"/>
    </row>
    <row r="507" spans="1:7" s="10" customFormat="1" ht="24.95" customHeight="1" x14ac:dyDescent="0.25">
      <c r="A507" s="45"/>
      <c r="B507" s="46" t="s">
        <v>719</v>
      </c>
      <c r="C507" s="54" t="s">
        <v>720</v>
      </c>
      <c r="D507" s="167">
        <v>49876</v>
      </c>
      <c r="E507" s="116"/>
      <c r="F507" s="135">
        <v>92901</v>
      </c>
      <c r="G507" s="17"/>
    </row>
    <row r="508" spans="1:7" s="10" customFormat="1" ht="24.95" customHeight="1" x14ac:dyDescent="0.25">
      <c r="A508" s="45"/>
      <c r="B508" s="46" t="s">
        <v>721</v>
      </c>
      <c r="C508" s="54" t="s">
        <v>722</v>
      </c>
      <c r="D508" s="167">
        <v>41831</v>
      </c>
      <c r="E508" s="116"/>
      <c r="F508" s="135">
        <v>49353</v>
      </c>
      <c r="G508" s="17"/>
    </row>
    <row r="509" spans="1:7" s="10" customFormat="1" ht="24.95" customHeight="1" x14ac:dyDescent="0.25">
      <c r="A509" s="11"/>
      <c r="B509" s="47" t="s">
        <v>723</v>
      </c>
      <c r="C509" s="57" t="s">
        <v>724</v>
      </c>
      <c r="D509" s="167">
        <f>SUM(D510:D511)</f>
        <v>0</v>
      </c>
      <c r="E509" s="116"/>
      <c r="F509" s="135">
        <f>SUM(F510:F511)</f>
        <v>0</v>
      </c>
      <c r="G509" s="17"/>
    </row>
    <row r="510" spans="1:7" s="10" customFormat="1" ht="24.95" customHeight="1" x14ac:dyDescent="0.25">
      <c r="A510" s="11"/>
      <c r="B510" s="46" t="s">
        <v>725</v>
      </c>
      <c r="C510" s="54" t="s">
        <v>726</v>
      </c>
      <c r="D510" s="167">
        <v>0</v>
      </c>
      <c r="E510" s="116"/>
      <c r="F510" s="135"/>
      <c r="G510" s="17"/>
    </row>
    <row r="511" spans="1:7" s="10" customFormat="1" ht="24.95" customHeight="1" x14ac:dyDescent="0.25">
      <c r="A511" s="45"/>
      <c r="B511" s="46" t="s">
        <v>727</v>
      </c>
      <c r="C511" s="54" t="s">
        <v>728</v>
      </c>
      <c r="D511" s="167">
        <v>0</v>
      </c>
      <c r="E511" s="116"/>
      <c r="F511" s="135"/>
      <c r="G511" s="17"/>
    </row>
    <row r="512" spans="1:7" s="10" customFormat="1" ht="24.95" customHeight="1" x14ac:dyDescent="0.25">
      <c r="A512" s="11"/>
      <c r="B512" s="47" t="s">
        <v>729</v>
      </c>
      <c r="C512" s="57" t="s">
        <v>730</v>
      </c>
      <c r="D512" s="166">
        <f>+D495+D499-D505-D509</f>
        <v>-846300</v>
      </c>
      <c r="E512" s="116"/>
      <c r="F512" s="134">
        <f>+F495+F499-F505-F509</f>
        <v>-79379</v>
      </c>
      <c r="G512" s="17"/>
    </row>
    <row r="513" spans="1:7" s="10" customFormat="1" ht="24.95" customHeight="1" x14ac:dyDescent="0.25">
      <c r="A513" s="45"/>
      <c r="B513" s="44"/>
      <c r="C513" s="57" t="s">
        <v>731</v>
      </c>
      <c r="D513" s="167">
        <v>0</v>
      </c>
      <c r="E513" s="116"/>
      <c r="F513" s="135"/>
      <c r="G513" s="17"/>
    </row>
    <row r="514" spans="1:7" s="10" customFormat="1" ht="24.95" customHeight="1" x14ac:dyDescent="0.25">
      <c r="A514" s="45"/>
      <c r="B514" s="47" t="s">
        <v>732</v>
      </c>
      <c r="C514" s="57" t="s">
        <v>733</v>
      </c>
      <c r="D514" s="167">
        <v>0</v>
      </c>
      <c r="E514" s="116"/>
      <c r="F514" s="135"/>
      <c r="G514" s="17"/>
    </row>
    <row r="515" spans="1:7" s="10" customFormat="1" ht="24.95" customHeight="1" x14ac:dyDescent="0.25">
      <c r="A515" s="45"/>
      <c r="B515" s="47" t="s">
        <v>734</v>
      </c>
      <c r="C515" s="57" t="s">
        <v>735</v>
      </c>
      <c r="D515" s="167">
        <v>0</v>
      </c>
      <c r="E515" s="116"/>
      <c r="F515" s="135"/>
      <c r="G515" s="17"/>
    </row>
    <row r="516" spans="1:7" s="10" customFormat="1" ht="24.95" customHeight="1" x14ac:dyDescent="0.25">
      <c r="A516" s="45"/>
      <c r="B516" s="47" t="s">
        <v>736</v>
      </c>
      <c r="C516" s="57" t="s">
        <v>737</v>
      </c>
      <c r="D516" s="167">
        <f>+D514-D515</f>
        <v>0</v>
      </c>
      <c r="E516" s="116"/>
      <c r="F516" s="135">
        <f>+F514-F515</f>
        <v>0</v>
      </c>
      <c r="G516" s="17"/>
    </row>
    <row r="517" spans="1:7" s="10" customFormat="1" ht="24.95" customHeight="1" x14ac:dyDescent="0.25">
      <c r="A517" s="45"/>
      <c r="B517" s="44"/>
      <c r="C517" s="57" t="s">
        <v>738</v>
      </c>
      <c r="D517" s="167"/>
      <c r="E517" s="116"/>
      <c r="F517" s="135"/>
      <c r="G517" s="17"/>
    </row>
    <row r="518" spans="1:7" s="10" customFormat="1" ht="24.95" customHeight="1" x14ac:dyDescent="0.25">
      <c r="A518" s="45"/>
      <c r="B518" s="47" t="s">
        <v>739</v>
      </c>
      <c r="C518" s="57" t="s">
        <v>740</v>
      </c>
      <c r="D518" s="166">
        <f>SUM(D519+D520)</f>
        <v>17601306</v>
      </c>
      <c r="E518" s="116"/>
      <c r="F518" s="134">
        <f>+F519+F520</f>
        <v>23859373</v>
      </c>
      <c r="G518" s="17"/>
    </row>
    <row r="519" spans="1:7" s="10" customFormat="1" ht="24.95" customHeight="1" x14ac:dyDescent="0.25">
      <c r="A519" s="45"/>
      <c r="B519" s="46" t="s">
        <v>741</v>
      </c>
      <c r="C519" s="54" t="s">
        <v>742</v>
      </c>
      <c r="D519" s="167">
        <v>0</v>
      </c>
      <c r="E519" s="116"/>
      <c r="F519" s="135"/>
      <c r="G519" s="17"/>
    </row>
    <row r="520" spans="1:7" s="10" customFormat="1" ht="24.95" customHeight="1" x14ac:dyDescent="0.25">
      <c r="A520" s="45"/>
      <c r="B520" s="46" t="s">
        <v>743</v>
      </c>
      <c r="C520" s="54" t="s">
        <v>744</v>
      </c>
      <c r="D520" s="166">
        <f>+D521+D522+D533+D543</f>
        <v>17601306</v>
      </c>
      <c r="E520" s="116"/>
      <c r="F520" s="134">
        <f>+F521+F522+F533+F543</f>
        <v>23859373</v>
      </c>
      <c r="G520" s="17"/>
    </row>
    <row r="521" spans="1:7" s="10" customFormat="1" ht="24.95" customHeight="1" x14ac:dyDescent="0.25">
      <c r="A521" s="45"/>
      <c r="B521" s="43" t="s">
        <v>745</v>
      </c>
      <c r="C521" s="53" t="s">
        <v>746</v>
      </c>
      <c r="D521" s="167">
        <v>450</v>
      </c>
      <c r="E521" s="116"/>
      <c r="F521" s="135">
        <v>1025</v>
      </c>
      <c r="G521" s="17"/>
    </row>
    <row r="522" spans="1:7" s="10" customFormat="1" ht="24.95" customHeight="1" x14ac:dyDescent="0.25">
      <c r="A522" s="45"/>
      <c r="B522" s="43" t="s">
        <v>747</v>
      </c>
      <c r="C522" s="53" t="s">
        <v>748</v>
      </c>
      <c r="D522" s="167">
        <f>+D523+D524+D525</f>
        <v>2986815</v>
      </c>
      <c r="E522" s="116"/>
      <c r="F522" s="135">
        <f>+F523+F524+F525</f>
        <v>4931678</v>
      </c>
      <c r="G522" s="17"/>
    </row>
    <row r="523" spans="1:7" s="8" customFormat="1" ht="24.95" customHeight="1" x14ac:dyDescent="0.25">
      <c r="A523" s="49"/>
      <c r="B523" s="43" t="s">
        <v>961</v>
      </c>
      <c r="C523" s="53" t="s">
        <v>877</v>
      </c>
      <c r="D523" s="167"/>
      <c r="E523" s="116"/>
      <c r="F523" s="135">
        <v>2228043</v>
      </c>
      <c r="G523" s="17"/>
    </row>
    <row r="524" spans="1:7" s="8" customFormat="1" ht="24.95" customHeight="1" x14ac:dyDescent="0.25">
      <c r="A524" s="49" t="s">
        <v>16</v>
      </c>
      <c r="B524" s="43" t="s">
        <v>749</v>
      </c>
      <c r="C524" s="53" t="s">
        <v>878</v>
      </c>
      <c r="D524" s="167">
        <v>417679</v>
      </c>
      <c r="E524" s="116"/>
      <c r="F524" s="135">
        <v>940347</v>
      </c>
      <c r="G524" s="17"/>
    </row>
    <row r="525" spans="1:7" s="8" customFormat="1" ht="24.95" customHeight="1" x14ac:dyDescent="0.25">
      <c r="A525" s="49"/>
      <c r="B525" s="43" t="s">
        <v>750</v>
      </c>
      <c r="C525" s="53" t="s">
        <v>879</v>
      </c>
      <c r="D525" s="167">
        <f>SUM(D526:D532)</f>
        <v>2569136</v>
      </c>
      <c r="E525" s="116"/>
      <c r="F525" s="135">
        <f>SUM(F526:F532)</f>
        <v>1763288</v>
      </c>
      <c r="G525" s="17"/>
    </row>
    <row r="526" spans="1:7" s="8" customFormat="1" ht="24.95" customHeight="1" x14ac:dyDescent="0.25">
      <c r="A526" s="49" t="s">
        <v>15</v>
      </c>
      <c r="B526" s="44" t="s">
        <v>751</v>
      </c>
      <c r="C526" s="55" t="s">
        <v>880</v>
      </c>
      <c r="D526" s="167">
        <v>0</v>
      </c>
      <c r="E526" s="116"/>
      <c r="F526" s="135"/>
      <c r="G526" s="17"/>
    </row>
    <row r="527" spans="1:7" s="8" customFormat="1" ht="24.95" customHeight="1" x14ac:dyDescent="0.25">
      <c r="A527" s="49"/>
      <c r="B527" s="44" t="s">
        <v>752</v>
      </c>
      <c r="C527" s="55" t="s">
        <v>881</v>
      </c>
      <c r="D527" s="167">
        <v>65101</v>
      </c>
      <c r="E527" s="116"/>
      <c r="F527" s="135">
        <v>5787</v>
      </c>
      <c r="G527" s="17"/>
    </row>
    <row r="528" spans="1:7" s="8" customFormat="1" ht="24.95" customHeight="1" x14ac:dyDescent="0.25">
      <c r="A528" s="49"/>
      <c r="B528" s="44" t="s">
        <v>753</v>
      </c>
      <c r="C528" s="55" t="s">
        <v>882</v>
      </c>
      <c r="D528" s="167">
        <v>0</v>
      </c>
      <c r="E528" s="116"/>
      <c r="F528" s="135"/>
      <c r="G528" s="17"/>
    </row>
    <row r="529" spans="1:7" s="8" customFormat="1" ht="24.95" customHeight="1" x14ac:dyDescent="0.25">
      <c r="A529" s="49"/>
      <c r="B529" s="44" t="s">
        <v>754</v>
      </c>
      <c r="C529" s="55" t="s">
        <v>883</v>
      </c>
      <c r="D529" s="167">
        <v>0</v>
      </c>
      <c r="E529" s="116"/>
      <c r="F529" s="135"/>
      <c r="G529" s="17"/>
    </row>
    <row r="530" spans="1:7" s="8" customFormat="1" ht="24.95" customHeight="1" x14ac:dyDescent="0.25">
      <c r="A530" s="49"/>
      <c r="B530" s="44" t="s">
        <v>755</v>
      </c>
      <c r="C530" s="55" t="s">
        <v>884</v>
      </c>
      <c r="D530" s="167">
        <v>0</v>
      </c>
      <c r="E530" s="116"/>
      <c r="F530" s="135">
        <v>0</v>
      </c>
      <c r="G530" s="17"/>
    </row>
    <row r="531" spans="1:7" s="8" customFormat="1" ht="24.95" customHeight="1" x14ac:dyDescent="0.25">
      <c r="A531" s="49"/>
      <c r="B531" s="44" t="s">
        <v>756</v>
      </c>
      <c r="C531" s="55" t="s">
        <v>885</v>
      </c>
      <c r="D531" s="167">
        <v>1349562</v>
      </c>
      <c r="E531" s="116"/>
      <c r="F531" s="135">
        <v>821745</v>
      </c>
      <c r="G531" s="17"/>
    </row>
    <row r="532" spans="1:7" s="8" customFormat="1" ht="24.95" customHeight="1" x14ac:dyDescent="0.25">
      <c r="A532" s="49"/>
      <c r="B532" s="44" t="s">
        <v>757</v>
      </c>
      <c r="C532" s="55" t="s">
        <v>886</v>
      </c>
      <c r="D532" s="167">
        <v>1154473</v>
      </c>
      <c r="E532" s="17"/>
      <c r="F532" s="131">
        <v>935756</v>
      </c>
      <c r="G532" s="17"/>
    </row>
    <row r="533" spans="1:7" s="8" customFormat="1" ht="24.95" customHeight="1" x14ac:dyDescent="0.25">
      <c r="A533" s="49"/>
      <c r="B533" s="43" t="s">
        <v>758</v>
      </c>
      <c r="C533" s="53" t="s">
        <v>759</v>
      </c>
      <c r="D533" s="167">
        <f>SUM(D534:D535)</f>
        <v>14045625</v>
      </c>
      <c r="E533" s="116"/>
      <c r="F533" s="135">
        <f>+F534+F535</f>
        <v>18518771</v>
      </c>
      <c r="G533" s="17"/>
    </row>
    <row r="534" spans="1:7" s="10" customFormat="1" ht="24.95" customHeight="1" x14ac:dyDescent="0.25">
      <c r="A534" s="45" t="s">
        <v>16</v>
      </c>
      <c r="B534" s="43" t="s">
        <v>760</v>
      </c>
      <c r="C534" s="53" t="s">
        <v>761</v>
      </c>
      <c r="D534" s="167">
        <v>19138</v>
      </c>
      <c r="E534" s="116"/>
      <c r="F534" s="135">
        <v>571</v>
      </c>
      <c r="G534" s="17"/>
    </row>
    <row r="535" spans="1:7" s="10" customFormat="1" ht="24.95" customHeight="1" x14ac:dyDescent="0.25">
      <c r="A535" s="45"/>
      <c r="B535" s="43" t="s">
        <v>762</v>
      </c>
      <c r="C535" s="53" t="s">
        <v>763</v>
      </c>
      <c r="D535" s="167">
        <f>D536+D537+D538+D539+D540+D541+D542</f>
        <v>14026487</v>
      </c>
      <c r="E535" s="116"/>
      <c r="F535" s="135">
        <f>SUM(F536:F542)</f>
        <v>18518200</v>
      </c>
      <c r="G535" s="17"/>
    </row>
    <row r="536" spans="1:7" s="10" customFormat="1" ht="24.95" customHeight="1" x14ac:dyDescent="0.25">
      <c r="A536" s="45" t="s">
        <v>15</v>
      </c>
      <c r="B536" s="44" t="s">
        <v>764</v>
      </c>
      <c r="C536" s="55" t="s">
        <v>765</v>
      </c>
      <c r="D536" s="167">
        <v>0</v>
      </c>
      <c r="E536" s="116"/>
      <c r="F536" s="135"/>
      <c r="G536" s="17"/>
    </row>
    <row r="537" spans="1:7" s="10" customFormat="1" ht="24.95" customHeight="1" x14ac:dyDescent="0.25">
      <c r="A537" s="45"/>
      <c r="B537" s="44" t="s">
        <v>766</v>
      </c>
      <c r="C537" s="55" t="s">
        <v>767</v>
      </c>
      <c r="D537" s="167">
        <v>1531816</v>
      </c>
      <c r="E537" s="116"/>
      <c r="F537" s="135">
        <v>3086546</v>
      </c>
      <c r="G537" s="17"/>
    </row>
    <row r="538" spans="1:7" s="10" customFormat="1" ht="24.95" customHeight="1" x14ac:dyDescent="0.25">
      <c r="A538" s="45"/>
      <c r="B538" s="44" t="s">
        <v>768</v>
      </c>
      <c r="C538" s="55" t="s">
        <v>769</v>
      </c>
      <c r="D538" s="167">
        <v>17087</v>
      </c>
      <c r="E538" s="116"/>
      <c r="F538" s="135"/>
      <c r="G538" s="17"/>
    </row>
    <row r="539" spans="1:7" s="10" customFormat="1" ht="24.95" customHeight="1" x14ac:dyDescent="0.25">
      <c r="A539" s="45"/>
      <c r="B539" s="44" t="s">
        <v>770</v>
      </c>
      <c r="C539" s="55" t="s">
        <v>771</v>
      </c>
      <c r="D539" s="167">
        <v>0</v>
      </c>
      <c r="E539" s="116"/>
      <c r="F539" s="135"/>
      <c r="G539" s="17"/>
    </row>
    <row r="540" spans="1:7" s="10" customFormat="1" ht="24.95" customHeight="1" x14ac:dyDescent="0.25">
      <c r="A540" s="45"/>
      <c r="B540" s="44" t="s">
        <v>772</v>
      </c>
      <c r="C540" s="55" t="s">
        <v>773</v>
      </c>
      <c r="D540" s="167"/>
      <c r="E540" s="116"/>
      <c r="F540" s="135">
        <v>6433</v>
      </c>
      <c r="G540" s="17"/>
    </row>
    <row r="541" spans="1:7" s="10" customFormat="1" ht="24.95" customHeight="1" x14ac:dyDescent="0.25">
      <c r="A541" s="45"/>
      <c r="B541" s="44" t="s">
        <v>774</v>
      </c>
      <c r="C541" s="55" t="s">
        <v>775</v>
      </c>
      <c r="D541" s="167">
        <v>8936989</v>
      </c>
      <c r="E541" s="116"/>
      <c r="F541" s="131">
        <v>15226009</v>
      </c>
      <c r="G541" s="17"/>
    </row>
    <row r="542" spans="1:7" s="10" customFormat="1" ht="24.95" customHeight="1" x14ac:dyDescent="0.25">
      <c r="A542" s="45"/>
      <c r="B542" s="44" t="s">
        <v>776</v>
      </c>
      <c r="C542" s="55" t="s">
        <v>777</v>
      </c>
      <c r="D542" s="167">
        <v>3540595</v>
      </c>
      <c r="E542" s="116"/>
      <c r="F542" s="135">
        <v>199212</v>
      </c>
      <c r="G542" s="17"/>
    </row>
    <row r="543" spans="1:7" s="10" customFormat="1" ht="24.95" customHeight="1" x14ac:dyDescent="0.25">
      <c r="A543" s="45"/>
      <c r="B543" s="43" t="s">
        <v>778</v>
      </c>
      <c r="C543" s="53" t="s">
        <v>779</v>
      </c>
      <c r="D543" s="167">
        <v>568416</v>
      </c>
      <c r="E543" s="116"/>
      <c r="F543" s="135">
        <v>407899</v>
      </c>
      <c r="G543" s="17"/>
    </row>
    <row r="544" spans="1:7" s="10" customFormat="1" ht="24.95" customHeight="1" x14ac:dyDescent="0.25">
      <c r="A544" s="45"/>
      <c r="B544" s="47" t="s">
        <v>780</v>
      </c>
      <c r="C544" s="57" t="s">
        <v>781</v>
      </c>
      <c r="D544" s="166">
        <f>+D545+D546</f>
        <v>8246808</v>
      </c>
      <c r="E544" s="116"/>
      <c r="F544" s="134">
        <f>+F545+F546</f>
        <v>9880760</v>
      </c>
      <c r="G544" s="17"/>
    </row>
    <row r="545" spans="1:7" s="10" customFormat="1" ht="24.95" customHeight="1" x14ac:dyDescent="0.25">
      <c r="A545" s="45"/>
      <c r="B545" s="46" t="s">
        <v>782</v>
      </c>
      <c r="C545" s="54" t="s">
        <v>783</v>
      </c>
      <c r="D545" s="167">
        <v>0</v>
      </c>
      <c r="E545" s="116"/>
      <c r="F545" s="135"/>
      <c r="G545" s="17"/>
    </row>
    <row r="546" spans="1:7" s="10" customFormat="1" ht="24.95" customHeight="1" x14ac:dyDescent="0.25">
      <c r="A546" s="45"/>
      <c r="B546" s="46" t="s">
        <v>784</v>
      </c>
      <c r="C546" s="54" t="s">
        <v>785</v>
      </c>
      <c r="D546" s="167">
        <f>+D547+D548+D549+D564+D575</f>
        <v>8246808</v>
      </c>
      <c r="E546" s="116"/>
      <c r="F546" s="131">
        <f>+F547+F548+F549+F564+F575</f>
        <v>9880760</v>
      </c>
      <c r="G546" s="17"/>
    </row>
    <row r="547" spans="1:7" s="10" customFormat="1" ht="24.95" customHeight="1" x14ac:dyDescent="0.25">
      <c r="A547" s="45"/>
      <c r="B547" s="43" t="s">
        <v>786</v>
      </c>
      <c r="C547" s="53" t="s">
        <v>787</v>
      </c>
      <c r="D547" s="167">
        <v>0</v>
      </c>
      <c r="E547" s="116"/>
      <c r="F547" s="135"/>
      <c r="G547" s="17"/>
    </row>
    <row r="548" spans="1:7" s="10" customFormat="1" ht="24.95" customHeight="1" x14ac:dyDescent="0.25">
      <c r="A548" s="45"/>
      <c r="B548" s="43" t="s">
        <v>788</v>
      </c>
      <c r="C548" s="53" t="s">
        <v>789</v>
      </c>
      <c r="D548" s="167">
        <v>2319</v>
      </c>
      <c r="E548" s="116"/>
      <c r="F548" s="135"/>
      <c r="G548" s="17"/>
    </row>
    <row r="549" spans="1:7" s="10" customFormat="1" ht="24.95" customHeight="1" x14ac:dyDescent="0.25">
      <c r="A549" s="45"/>
      <c r="B549" s="43" t="s">
        <v>790</v>
      </c>
      <c r="C549" s="53" t="s">
        <v>791</v>
      </c>
      <c r="D549" s="167">
        <f>+D550+D553</f>
        <v>7807309</v>
      </c>
      <c r="E549" s="116"/>
      <c r="F549" s="135">
        <f>+F550+F553</f>
        <v>9273656</v>
      </c>
      <c r="G549" s="17"/>
    </row>
    <row r="550" spans="1:7" s="10" customFormat="1" ht="24.95" customHeight="1" x14ac:dyDescent="0.25">
      <c r="A550" s="45" t="s">
        <v>16</v>
      </c>
      <c r="B550" s="43" t="s">
        <v>792</v>
      </c>
      <c r="C550" s="53" t="s">
        <v>793</v>
      </c>
      <c r="D550" s="167">
        <f>SUM(D551:D552)</f>
        <v>480512</v>
      </c>
      <c r="E550" s="116"/>
      <c r="F550" s="135">
        <f>+F551+F552</f>
        <v>23275</v>
      </c>
      <c r="G550" s="17"/>
    </row>
    <row r="551" spans="1:7" s="10" customFormat="1" ht="24.95" customHeight="1" x14ac:dyDescent="0.25">
      <c r="A551" s="45" t="s">
        <v>16</v>
      </c>
      <c r="B551" s="44" t="s">
        <v>794</v>
      </c>
      <c r="C551" s="55" t="s">
        <v>795</v>
      </c>
      <c r="D551" s="167">
        <v>461515</v>
      </c>
      <c r="E551" s="116"/>
      <c r="F551" s="135">
        <v>23275</v>
      </c>
      <c r="G551" s="17"/>
    </row>
    <row r="552" spans="1:7" s="10" customFormat="1" ht="24.95" customHeight="1" x14ac:dyDescent="0.25">
      <c r="A552" s="45" t="s">
        <v>16</v>
      </c>
      <c r="B552" s="44" t="s">
        <v>796</v>
      </c>
      <c r="C552" s="55" t="s">
        <v>797</v>
      </c>
      <c r="D552" s="167">
        <v>18997</v>
      </c>
      <c r="E552" s="116"/>
      <c r="F552" s="135">
        <v>0</v>
      </c>
      <c r="G552" s="17"/>
    </row>
    <row r="553" spans="1:7" s="10" customFormat="1" ht="24.95" customHeight="1" x14ac:dyDescent="0.25">
      <c r="A553" s="45"/>
      <c r="B553" s="43" t="s">
        <v>798</v>
      </c>
      <c r="C553" s="53" t="s">
        <v>799</v>
      </c>
      <c r="D553" s="167">
        <f>SUM(D554+D555+D559+D560+D561+D562+D563)</f>
        <v>7326797</v>
      </c>
      <c r="E553" s="116"/>
      <c r="F553" s="135">
        <f>+F554+F555+F559+F560+F561+F562+F563</f>
        <v>9250381</v>
      </c>
      <c r="G553" s="17"/>
    </row>
    <row r="554" spans="1:7" s="10" customFormat="1" ht="24.95" customHeight="1" x14ac:dyDescent="0.25">
      <c r="A554" s="45" t="s">
        <v>15</v>
      </c>
      <c r="B554" s="44" t="s">
        <v>800</v>
      </c>
      <c r="C554" s="55" t="s">
        <v>801</v>
      </c>
      <c r="D554" s="167">
        <v>0</v>
      </c>
      <c r="E554" s="116"/>
      <c r="F554" s="135"/>
      <c r="G554" s="17"/>
    </row>
    <row r="555" spans="1:7" s="10" customFormat="1" ht="24.95" customHeight="1" x14ac:dyDescent="0.25">
      <c r="A555" s="45"/>
      <c r="B555" s="44" t="s">
        <v>802</v>
      </c>
      <c r="C555" s="55" t="s">
        <v>803</v>
      </c>
      <c r="D555" s="167">
        <f>SUM(D556:D558)</f>
        <v>1471382</v>
      </c>
      <c r="E555" s="116"/>
      <c r="F555" s="135">
        <f>+F556+F557+F558</f>
        <v>4885273</v>
      </c>
      <c r="G555" s="17"/>
    </row>
    <row r="556" spans="1:7" s="10" customFormat="1" ht="24.95" customHeight="1" x14ac:dyDescent="0.25">
      <c r="A556" s="45"/>
      <c r="B556" s="43" t="s">
        <v>804</v>
      </c>
      <c r="C556" s="53" t="s">
        <v>805</v>
      </c>
      <c r="D556" s="167">
        <v>620575</v>
      </c>
      <c r="E556" s="116"/>
      <c r="F556" s="135">
        <v>4114272</v>
      </c>
      <c r="G556" s="17"/>
    </row>
    <row r="557" spans="1:7" s="10" customFormat="1" ht="24.95" customHeight="1" x14ac:dyDescent="0.25">
      <c r="A557" s="45"/>
      <c r="B557" s="43" t="s">
        <v>806</v>
      </c>
      <c r="C557" s="53" t="s">
        <v>807</v>
      </c>
      <c r="D557" s="167">
        <v>39</v>
      </c>
      <c r="E557" s="116"/>
      <c r="F557" s="135">
        <v>337134</v>
      </c>
      <c r="G557" s="17"/>
    </row>
    <row r="558" spans="1:7" s="10" customFormat="1" ht="24.95" customHeight="1" x14ac:dyDescent="0.25">
      <c r="A558" s="45"/>
      <c r="B558" s="43" t="s">
        <v>808</v>
      </c>
      <c r="C558" s="53" t="s">
        <v>809</v>
      </c>
      <c r="D558" s="167">
        <v>850768</v>
      </c>
      <c r="E558" s="116"/>
      <c r="F558" s="135">
        <v>433867</v>
      </c>
      <c r="G558" s="17"/>
    </row>
    <row r="559" spans="1:7" s="10" customFormat="1" ht="24.95" customHeight="1" x14ac:dyDescent="0.25">
      <c r="A559" s="45"/>
      <c r="B559" s="44" t="s">
        <v>810</v>
      </c>
      <c r="C559" s="55" t="s">
        <v>811</v>
      </c>
      <c r="D559" s="167">
        <v>2859</v>
      </c>
      <c r="E559" s="116"/>
      <c r="F559" s="135">
        <v>33915</v>
      </c>
      <c r="G559" s="17"/>
    </row>
    <row r="560" spans="1:7" s="10" customFormat="1" ht="24.95" customHeight="1" x14ac:dyDescent="0.25">
      <c r="A560" s="45"/>
      <c r="B560" s="44" t="s">
        <v>812</v>
      </c>
      <c r="C560" s="55" t="s">
        <v>813</v>
      </c>
      <c r="D560" s="167">
        <v>2114</v>
      </c>
      <c r="E560" s="116"/>
      <c r="F560" s="135">
        <v>451779</v>
      </c>
      <c r="G560" s="17"/>
    </row>
    <row r="561" spans="1:7" s="10" customFormat="1" ht="24.95" customHeight="1" x14ac:dyDescent="0.25">
      <c r="A561" s="45"/>
      <c r="B561" s="44" t="s">
        <v>814</v>
      </c>
      <c r="C561" s="55" t="s">
        <v>815</v>
      </c>
      <c r="D561" s="167"/>
      <c r="E561" s="116"/>
      <c r="F561" s="135">
        <v>2830</v>
      </c>
      <c r="G561" s="17"/>
    </row>
    <row r="562" spans="1:7" s="10" customFormat="1" ht="24.95" customHeight="1" x14ac:dyDescent="0.25">
      <c r="A562" s="45"/>
      <c r="B562" s="44" t="s">
        <v>816</v>
      </c>
      <c r="C562" s="55" t="s">
        <v>817</v>
      </c>
      <c r="D562" s="167">
        <v>5850442</v>
      </c>
      <c r="E562" s="116"/>
      <c r="F562" s="131">
        <v>3876584</v>
      </c>
      <c r="G562" s="17"/>
    </row>
    <row r="563" spans="1:7" s="10" customFormat="1" ht="24.95" customHeight="1" x14ac:dyDescent="0.25">
      <c r="A563" s="45"/>
      <c r="B563" s="44" t="s">
        <v>818</v>
      </c>
      <c r="C563" s="55" t="s">
        <v>819</v>
      </c>
      <c r="D563" s="167">
        <v>0</v>
      </c>
      <c r="E563" s="116"/>
      <c r="F563" s="135"/>
      <c r="G563" s="17"/>
    </row>
    <row r="564" spans="1:7" s="10" customFormat="1" ht="24.95" customHeight="1" x14ac:dyDescent="0.25">
      <c r="A564" s="45"/>
      <c r="B564" s="43" t="s">
        <v>820</v>
      </c>
      <c r="C564" s="53" t="s">
        <v>821</v>
      </c>
      <c r="D564" s="167">
        <f>+D565+D566+D567</f>
        <v>437180</v>
      </c>
      <c r="E564" s="116"/>
      <c r="F564" s="135">
        <f>+F565+F566+F567</f>
        <v>607104</v>
      </c>
      <c r="G564" s="17"/>
    </row>
    <row r="565" spans="1:7" s="8" customFormat="1" ht="24.95" customHeight="1" x14ac:dyDescent="0.25">
      <c r="A565" s="49"/>
      <c r="B565" s="43" t="s">
        <v>962</v>
      </c>
      <c r="C565" s="53" t="s">
        <v>896</v>
      </c>
      <c r="D565" s="167"/>
      <c r="E565" s="116"/>
      <c r="F565" s="135"/>
      <c r="G565" s="17"/>
    </row>
    <row r="566" spans="1:7" s="8" customFormat="1" ht="24.95" customHeight="1" x14ac:dyDescent="0.25">
      <c r="A566" s="49" t="s">
        <v>16</v>
      </c>
      <c r="B566" s="43" t="s">
        <v>822</v>
      </c>
      <c r="C566" s="53" t="s">
        <v>887</v>
      </c>
      <c r="D566" s="167">
        <v>126478</v>
      </c>
      <c r="E566" s="116"/>
      <c r="F566" s="135">
        <v>684</v>
      </c>
      <c r="G566" s="17"/>
    </row>
    <row r="567" spans="1:7" s="8" customFormat="1" ht="24.95" customHeight="1" x14ac:dyDescent="0.25">
      <c r="A567" s="49"/>
      <c r="B567" s="43" t="s">
        <v>823</v>
      </c>
      <c r="C567" s="53" t="s">
        <v>888</v>
      </c>
      <c r="D567" s="167">
        <f>SUM(D568:D574)</f>
        <v>310702</v>
      </c>
      <c r="E567" s="116"/>
      <c r="F567" s="135">
        <f>SUM(F568:F574)</f>
        <v>606420</v>
      </c>
      <c r="G567" s="17"/>
    </row>
    <row r="568" spans="1:7" s="8" customFormat="1" ht="24.95" customHeight="1" x14ac:dyDescent="0.25">
      <c r="A568" s="49" t="s">
        <v>15</v>
      </c>
      <c r="B568" s="44" t="s">
        <v>824</v>
      </c>
      <c r="C568" s="55" t="s">
        <v>889</v>
      </c>
      <c r="D568" s="167">
        <v>0</v>
      </c>
      <c r="E568" s="116"/>
      <c r="F568" s="135">
        <v>0</v>
      </c>
      <c r="G568" s="17"/>
    </row>
    <row r="569" spans="1:7" s="8" customFormat="1" ht="24.95" customHeight="1" x14ac:dyDescent="0.25">
      <c r="A569" s="49"/>
      <c r="B569" s="44" t="s">
        <v>825</v>
      </c>
      <c r="C569" s="55" t="s">
        <v>890</v>
      </c>
      <c r="D569" s="167"/>
      <c r="E569" s="116"/>
      <c r="F569" s="135">
        <v>0</v>
      </c>
      <c r="G569" s="17"/>
    </row>
    <row r="570" spans="1:7" s="8" customFormat="1" ht="24.95" customHeight="1" x14ac:dyDescent="0.25">
      <c r="A570" s="49"/>
      <c r="B570" s="44" t="s">
        <v>826</v>
      </c>
      <c r="C570" s="55" t="s">
        <v>891</v>
      </c>
      <c r="D570" s="167">
        <v>0</v>
      </c>
      <c r="E570" s="116"/>
      <c r="F570" s="135"/>
      <c r="G570" s="17"/>
    </row>
    <row r="571" spans="1:7" s="8" customFormat="1" ht="24.95" customHeight="1" x14ac:dyDescent="0.25">
      <c r="A571" s="49"/>
      <c r="B571" s="44" t="s">
        <v>827</v>
      </c>
      <c r="C571" s="55" t="s">
        <v>892</v>
      </c>
      <c r="D571" s="167">
        <v>0</v>
      </c>
      <c r="E571" s="116"/>
      <c r="F571" s="135"/>
      <c r="G571" s="17"/>
    </row>
    <row r="572" spans="1:7" s="8" customFormat="1" ht="24.95" customHeight="1" x14ac:dyDescent="0.25">
      <c r="A572" s="49"/>
      <c r="B572" s="44" t="s">
        <v>828</v>
      </c>
      <c r="C572" s="55" t="s">
        <v>893</v>
      </c>
      <c r="D572" s="167">
        <v>0</v>
      </c>
      <c r="E572" s="116"/>
      <c r="F572" s="135"/>
      <c r="G572" s="17"/>
    </row>
    <row r="573" spans="1:7" s="8" customFormat="1" ht="24.95" customHeight="1" x14ac:dyDescent="0.25">
      <c r="A573" s="49"/>
      <c r="B573" s="44" t="s">
        <v>829</v>
      </c>
      <c r="C573" s="55" t="s">
        <v>894</v>
      </c>
      <c r="D573" s="167">
        <v>286536</v>
      </c>
      <c r="E573" s="116"/>
      <c r="F573" s="135">
        <v>548713</v>
      </c>
      <c r="G573" s="17"/>
    </row>
    <row r="574" spans="1:7" s="8" customFormat="1" ht="24.95" customHeight="1" x14ac:dyDescent="0.25">
      <c r="A574" s="49"/>
      <c r="B574" s="44" t="s">
        <v>830</v>
      </c>
      <c r="C574" s="55" t="s">
        <v>895</v>
      </c>
      <c r="D574" s="167">
        <v>24166</v>
      </c>
      <c r="E574" s="116"/>
      <c r="F574" s="135">
        <v>57707</v>
      </c>
      <c r="G574" s="17"/>
    </row>
    <row r="575" spans="1:7" s="10" customFormat="1" ht="24.95" customHeight="1" x14ac:dyDescent="0.25">
      <c r="A575" s="45"/>
      <c r="B575" s="43" t="s">
        <v>831</v>
      </c>
      <c r="C575" s="53" t="s">
        <v>832</v>
      </c>
      <c r="D575" s="167">
        <v>0</v>
      </c>
      <c r="E575" s="121"/>
      <c r="F575" s="135"/>
      <c r="G575" s="17"/>
    </row>
    <row r="576" spans="1:7" s="10" customFormat="1" ht="54" customHeight="1" x14ac:dyDescent="0.25">
      <c r="A576" s="45"/>
      <c r="B576" s="47" t="s">
        <v>833</v>
      </c>
      <c r="C576" s="57" t="s">
        <v>834</v>
      </c>
      <c r="D576" s="166">
        <f>+D518-D544</f>
        <v>9354498</v>
      </c>
      <c r="E576" s="121"/>
      <c r="F576" s="134">
        <f>+F518-F544</f>
        <v>13978613</v>
      </c>
      <c r="G576" s="17"/>
    </row>
    <row r="577" spans="1:18" s="10" customFormat="1" ht="24.95" customHeight="1" x14ac:dyDescent="0.25">
      <c r="A577" s="45"/>
      <c r="B577" s="47" t="s">
        <v>835</v>
      </c>
      <c r="C577" s="57" t="s">
        <v>836</v>
      </c>
      <c r="D577" s="166">
        <f>+D159-D493+D512+D516+D576</f>
        <v>-28113871</v>
      </c>
      <c r="E577" s="122"/>
      <c r="F577" s="134">
        <f>+F159-F493+F512+F516+F576</f>
        <v>-11796298</v>
      </c>
      <c r="G577" s="17"/>
    </row>
    <row r="578" spans="1:18" s="8" customFormat="1" ht="24.95" customHeight="1" x14ac:dyDescent="0.25">
      <c r="A578" s="49"/>
      <c r="B578" s="44"/>
      <c r="C578" s="57" t="s">
        <v>970</v>
      </c>
      <c r="D578" s="166">
        <v>0</v>
      </c>
      <c r="E578" s="123"/>
      <c r="F578" s="134"/>
      <c r="G578" s="17"/>
    </row>
    <row r="579" spans="1:18" s="10" customFormat="1" ht="26.25" x14ac:dyDescent="0.25">
      <c r="A579" s="45"/>
      <c r="B579" s="47" t="s">
        <v>837</v>
      </c>
      <c r="C579" s="57" t="s">
        <v>838</v>
      </c>
      <c r="D579" s="166">
        <f>+D580+D581+D582+D583</f>
        <v>18534685</v>
      </c>
      <c r="E579" s="124"/>
      <c r="F579" s="134">
        <f>+F580+F581+F582+F583</f>
        <v>18292575</v>
      </c>
      <c r="G579" s="17"/>
    </row>
    <row r="580" spans="1:18" s="10" customFormat="1" ht="26.25" x14ac:dyDescent="0.25">
      <c r="A580" s="11"/>
      <c r="B580" s="46" t="s">
        <v>839</v>
      </c>
      <c r="C580" s="54" t="s">
        <v>840</v>
      </c>
      <c r="D580" s="167">
        <v>16756722</v>
      </c>
      <c r="E580" s="123"/>
      <c r="F580" s="135">
        <v>16261188</v>
      </c>
      <c r="G580" s="17"/>
    </row>
    <row r="581" spans="1:18" s="10" customFormat="1" ht="26.25" x14ac:dyDescent="0.25">
      <c r="A581" s="11"/>
      <c r="B581" s="46" t="s">
        <v>841</v>
      </c>
      <c r="C581" s="54" t="s">
        <v>842</v>
      </c>
      <c r="D581" s="167">
        <v>1411750</v>
      </c>
      <c r="E581" s="121"/>
      <c r="F581" s="131">
        <v>1598137</v>
      </c>
      <c r="G581" s="17"/>
    </row>
    <row r="582" spans="1:18" s="10" customFormat="1" ht="26.25" x14ac:dyDescent="0.25">
      <c r="A582" s="11"/>
      <c r="B582" s="46" t="s">
        <v>843</v>
      </c>
      <c r="C582" s="54" t="s">
        <v>844</v>
      </c>
      <c r="D582" s="167">
        <v>366213</v>
      </c>
      <c r="E582" s="123"/>
      <c r="F582" s="131">
        <v>433250</v>
      </c>
      <c r="G582" s="17"/>
    </row>
    <row r="583" spans="1:18" s="10" customFormat="1" ht="26.25" x14ac:dyDescent="0.25">
      <c r="A583" s="11"/>
      <c r="B583" s="46" t="s">
        <v>845</v>
      </c>
      <c r="C583" s="54" t="s">
        <v>846</v>
      </c>
      <c r="D583" s="167">
        <v>0</v>
      </c>
      <c r="E583" s="123"/>
      <c r="F583" s="135"/>
      <c r="G583" s="17"/>
    </row>
    <row r="584" spans="1:18" s="10" customFormat="1" ht="26.25" x14ac:dyDescent="0.25">
      <c r="A584" s="45"/>
      <c r="B584" s="47" t="s">
        <v>847</v>
      </c>
      <c r="C584" s="57" t="s">
        <v>848</v>
      </c>
      <c r="D584" s="167">
        <f>SUM(D585:D586)</f>
        <v>281967</v>
      </c>
      <c r="E584" s="123"/>
      <c r="F584" s="135">
        <f>+F585+F586</f>
        <v>274567</v>
      </c>
      <c r="G584" s="17"/>
    </row>
    <row r="585" spans="1:18" s="10" customFormat="1" ht="26.25" x14ac:dyDescent="0.25">
      <c r="A585" s="45"/>
      <c r="B585" s="46" t="s">
        <v>849</v>
      </c>
      <c r="C585" s="54" t="s">
        <v>850</v>
      </c>
      <c r="D585" s="167">
        <v>0</v>
      </c>
      <c r="E585" s="124"/>
      <c r="F585" s="135"/>
      <c r="G585" s="17"/>
    </row>
    <row r="586" spans="1:18" s="10" customFormat="1" ht="26.25" x14ac:dyDescent="0.25">
      <c r="A586" s="45"/>
      <c r="B586" s="46" t="s">
        <v>851</v>
      </c>
      <c r="C586" s="54" t="s">
        <v>852</v>
      </c>
      <c r="D586" s="167">
        <v>281967</v>
      </c>
      <c r="E586" s="123"/>
      <c r="F586" s="135">
        <v>274567</v>
      </c>
      <c r="G586" s="17"/>
    </row>
    <row r="587" spans="1:18" s="8" customFormat="1" ht="25.5" customHeight="1" x14ac:dyDescent="0.25">
      <c r="A587" s="49"/>
      <c r="B587" s="47" t="s">
        <v>853</v>
      </c>
      <c r="C587" s="57" t="s">
        <v>854</v>
      </c>
      <c r="D587" s="167">
        <v>0</v>
      </c>
      <c r="E587" s="125"/>
      <c r="F587" s="135"/>
      <c r="G587" s="17"/>
    </row>
    <row r="588" spans="1:18" s="8" customFormat="1" ht="24.95" customHeight="1" x14ac:dyDescent="0.25">
      <c r="A588" s="49"/>
      <c r="B588" s="47" t="s">
        <v>855</v>
      </c>
      <c r="C588" s="57" t="s">
        <v>971</v>
      </c>
      <c r="D588" s="166">
        <f>+D579+D584+D587</f>
        <v>18816652</v>
      </c>
      <c r="E588" s="126"/>
      <c r="F588" s="134">
        <f>+F579+F584+F587</f>
        <v>18567142</v>
      </c>
      <c r="G588" s="17"/>
    </row>
    <row r="589" spans="1:18" s="8" customFormat="1" ht="24.95" customHeight="1" thickBot="1" x14ac:dyDescent="0.3">
      <c r="A589" s="13"/>
      <c r="B589" s="94" t="s">
        <v>856</v>
      </c>
      <c r="C589" s="95" t="s">
        <v>857</v>
      </c>
      <c r="D589" s="144">
        <f>+D577-D588</f>
        <v>-46930523</v>
      </c>
      <c r="E589" s="126"/>
      <c r="F589" s="144">
        <f>+F577-F588</f>
        <v>-30363440</v>
      </c>
      <c r="G589" s="17"/>
    </row>
    <row r="590" spans="1:18" s="35" customFormat="1" x14ac:dyDescent="0.25">
      <c r="A590" s="34"/>
      <c r="B590" s="96"/>
      <c r="C590" s="97"/>
      <c r="D590" s="156"/>
      <c r="E590" s="2"/>
      <c r="F590" s="156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69"/>
    </row>
    <row r="591" spans="1:18" s="35" customFormat="1" x14ac:dyDescent="0.25">
      <c r="A591" s="34"/>
      <c r="B591" s="86" t="s">
        <v>1149</v>
      </c>
      <c r="C591" s="97"/>
      <c r="D591" s="156"/>
      <c r="E591" s="2"/>
      <c r="F591" s="156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69"/>
    </row>
    <row r="592" spans="1:18" s="35" customFormat="1" x14ac:dyDescent="0.25">
      <c r="A592" s="36"/>
      <c r="B592" s="66"/>
      <c r="C592" s="108"/>
      <c r="D592" s="157"/>
      <c r="E592" s="2"/>
      <c r="F592" s="157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70"/>
    </row>
    <row r="593" spans="1:19" s="35" customFormat="1" ht="30" customHeight="1" x14ac:dyDescent="0.25">
      <c r="A593" s="36"/>
      <c r="B593" s="86"/>
      <c r="C593" s="86"/>
      <c r="D593" s="159"/>
      <c r="E593" s="2"/>
      <c r="F593" s="158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71"/>
    </row>
    <row r="594" spans="1:19" s="35" customFormat="1" ht="44.25" customHeight="1" x14ac:dyDescent="0.25">
      <c r="A594" s="36"/>
      <c r="B594" s="86"/>
      <c r="C594" s="86"/>
      <c r="D594" s="159"/>
      <c r="E594" s="2"/>
      <c r="F594" s="159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71"/>
    </row>
    <row r="595" spans="1:19" s="37" customFormat="1" ht="15" customHeight="1" x14ac:dyDescent="0.25">
      <c r="A595" s="36"/>
      <c r="B595" s="109" t="s">
        <v>1142</v>
      </c>
      <c r="C595" s="110"/>
      <c r="D595" s="160"/>
      <c r="E595" s="2"/>
      <c r="F595" s="160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68"/>
    </row>
    <row r="596" spans="1:19" s="35" customFormat="1" x14ac:dyDescent="0.25">
      <c r="A596" s="34"/>
      <c r="B596" s="86"/>
      <c r="C596" s="86"/>
      <c r="D596" s="159"/>
      <c r="E596" s="2"/>
      <c r="F596" s="159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71"/>
    </row>
    <row r="597" spans="1:19" s="35" customFormat="1" ht="28.5" customHeight="1" x14ac:dyDescent="0.25">
      <c r="A597" s="34"/>
      <c r="B597" s="98" t="s">
        <v>1009</v>
      </c>
      <c r="C597" s="97"/>
      <c r="D597" s="156"/>
      <c r="E597" s="2"/>
      <c r="F597" s="156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67"/>
    </row>
    <row r="598" spans="1:19" s="35" customFormat="1" ht="39" customHeight="1" x14ac:dyDescent="0.25">
      <c r="A598" s="37"/>
      <c r="B598" s="38"/>
      <c r="C598" s="37"/>
      <c r="D598" s="161"/>
      <c r="E598" s="38"/>
      <c r="F598" s="161"/>
      <c r="G598" s="38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71"/>
    </row>
    <row r="599" spans="1:19" s="35" customFormat="1" ht="30" customHeight="1" x14ac:dyDescent="0.25">
      <c r="A599" s="42"/>
      <c r="B599" s="42"/>
      <c r="C599" s="111" t="s">
        <v>1011</v>
      </c>
      <c r="D599" s="162"/>
      <c r="E599" s="42"/>
      <c r="F599" s="16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71"/>
    </row>
    <row r="600" spans="1:19" s="35" customFormat="1" ht="61.5" customHeight="1" x14ac:dyDescent="0.25">
      <c r="B600" s="38" t="s">
        <v>1141</v>
      </c>
      <c r="C600" s="38"/>
      <c r="D600" s="161"/>
      <c r="E600" s="38"/>
      <c r="F600" s="161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67"/>
    </row>
    <row r="601" spans="1:19" s="35" customFormat="1" x14ac:dyDescent="0.25">
      <c r="A601" s="42"/>
      <c r="B601" s="42"/>
      <c r="C601" s="42"/>
      <c r="D601" s="162"/>
      <c r="E601" s="42"/>
      <c r="F601" s="16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71"/>
    </row>
    <row r="602" spans="1:19" ht="25.5" customHeight="1" x14ac:dyDescent="0.25">
      <c r="A602" s="42"/>
      <c r="B602" s="42"/>
      <c r="C602" s="111" t="s">
        <v>1010</v>
      </c>
      <c r="D602" s="162"/>
      <c r="E602" s="42"/>
      <c r="F602" s="162"/>
      <c r="G602" s="42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S602" s="1"/>
    </row>
    <row r="603" spans="1:19" x14ac:dyDescent="0.25">
      <c r="A603" s="42"/>
      <c r="B603" s="42"/>
      <c r="C603" s="42"/>
      <c r="D603" s="162"/>
      <c r="E603" s="42"/>
      <c r="F603" s="162"/>
      <c r="G603" s="42"/>
      <c r="M603" s="3"/>
      <c r="N603" s="3"/>
      <c r="O603" s="3"/>
      <c r="P603" s="3"/>
    </row>
    <row r="604" spans="1:19" ht="29.25" customHeight="1" x14ac:dyDescent="0.25">
      <c r="A604" s="42"/>
      <c r="B604" s="42"/>
      <c r="C604" s="38" t="s">
        <v>1009</v>
      </c>
      <c r="D604" s="161"/>
      <c r="E604" s="42"/>
      <c r="F604" s="161"/>
      <c r="G604" s="42"/>
      <c r="M604" s="3"/>
      <c r="N604" s="3"/>
      <c r="O604" s="3"/>
      <c r="P604" s="3"/>
    </row>
    <row r="605" spans="1:19" ht="39" customHeight="1" x14ac:dyDescent="0.25">
      <c r="A605" s="38"/>
      <c r="B605" s="38"/>
      <c r="C605" s="38"/>
      <c r="D605" s="161"/>
      <c r="E605" s="38"/>
      <c r="F605" s="161"/>
      <c r="G605" s="38"/>
      <c r="M605" s="3"/>
      <c r="N605" s="3"/>
      <c r="O605" s="3"/>
      <c r="P605" s="3"/>
    </row>
    <row r="606" spans="1:19" x14ac:dyDescent="0.25">
      <c r="A606" s="2"/>
      <c r="B606" s="2"/>
      <c r="C606" s="2"/>
      <c r="D606" s="163"/>
      <c r="F606" s="163"/>
      <c r="M606" s="3"/>
      <c r="N606" s="3"/>
      <c r="O606" s="3"/>
      <c r="P606" s="3"/>
    </row>
    <row r="607" spans="1:19" x14ac:dyDescent="0.25">
      <c r="M607" s="3"/>
      <c r="N607" s="3"/>
      <c r="O607" s="3"/>
      <c r="P607" s="3"/>
    </row>
    <row r="608" spans="1:19" x14ac:dyDescent="0.25">
      <c r="M608" s="3"/>
      <c r="N608" s="3"/>
      <c r="O608" s="3"/>
      <c r="P608" s="3"/>
    </row>
    <row r="609" spans="13:16" x14ac:dyDescent="0.25">
      <c r="M609" s="3"/>
      <c r="N609" s="3"/>
      <c r="O609" s="3"/>
      <c r="P609" s="3"/>
    </row>
    <row r="610" spans="13:16" x14ac:dyDescent="0.25">
      <c r="M610" s="3"/>
      <c r="N610" s="3"/>
      <c r="O610" s="3"/>
      <c r="P610" s="3"/>
    </row>
    <row r="611" spans="13:16" x14ac:dyDescent="0.25">
      <c r="M611" s="3"/>
      <c r="N611" s="3"/>
      <c r="O611" s="3"/>
      <c r="P611" s="3"/>
    </row>
    <row r="612" spans="13:16" x14ac:dyDescent="0.25">
      <c r="M612" s="3"/>
      <c r="N612" s="3"/>
      <c r="O612" s="3"/>
      <c r="P612" s="3"/>
    </row>
    <row r="613" spans="13:16" x14ac:dyDescent="0.25">
      <c r="M613" s="3"/>
      <c r="N613" s="3"/>
      <c r="O613" s="3"/>
      <c r="P613" s="3"/>
    </row>
    <row r="614" spans="13:16" x14ac:dyDescent="0.25">
      <c r="M614" s="3"/>
      <c r="N614" s="3"/>
      <c r="O614" s="3"/>
      <c r="P614" s="3"/>
    </row>
    <row r="615" spans="13:16" x14ac:dyDescent="0.25">
      <c r="M615" s="3"/>
      <c r="N615" s="3"/>
      <c r="O615" s="3"/>
      <c r="P615" s="3"/>
    </row>
    <row r="616" spans="13:16" x14ac:dyDescent="0.25">
      <c r="M616" s="3"/>
      <c r="N616" s="3"/>
      <c r="O616" s="3"/>
      <c r="P616" s="3"/>
    </row>
    <row r="617" spans="13:16" x14ac:dyDescent="0.25">
      <c r="M617" s="3"/>
      <c r="N617" s="3"/>
      <c r="O617" s="3"/>
      <c r="P617" s="3"/>
    </row>
    <row r="618" spans="13:16" x14ac:dyDescent="0.25">
      <c r="M618" s="3"/>
      <c r="N618" s="3"/>
      <c r="O618" s="3"/>
      <c r="P618" s="3"/>
    </row>
    <row r="619" spans="13:16" x14ac:dyDescent="0.25">
      <c r="M619" s="3"/>
      <c r="N619" s="3"/>
      <c r="O619" s="3"/>
      <c r="P619" s="3"/>
    </row>
    <row r="620" spans="13:16" x14ac:dyDescent="0.25">
      <c r="M620" s="3"/>
      <c r="N620" s="3"/>
      <c r="O620" s="3"/>
      <c r="P620" s="3"/>
    </row>
    <row r="621" spans="13:16" x14ac:dyDescent="0.25">
      <c r="M621" s="3"/>
      <c r="N621" s="3"/>
      <c r="O621" s="3"/>
      <c r="P621" s="3"/>
    </row>
    <row r="622" spans="13:16" x14ac:dyDescent="0.25">
      <c r="M622" s="3"/>
      <c r="N622" s="3"/>
      <c r="O622" s="3"/>
      <c r="P622" s="3"/>
    </row>
    <row r="623" spans="13:16" x14ac:dyDescent="0.25">
      <c r="M623" s="3"/>
      <c r="N623" s="3"/>
      <c r="O623" s="3"/>
      <c r="P623" s="3"/>
    </row>
    <row r="624" spans="13:16" x14ac:dyDescent="0.25">
      <c r="M624" s="3"/>
      <c r="N624" s="3"/>
      <c r="O624" s="3"/>
      <c r="P624" s="3"/>
    </row>
    <row r="625" spans="13:16" x14ac:dyDescent="0.25">
      <c r="M625" s="3"/>
      <c r="N625" s="3"/>
      <c r="O625" s="3"/>
      <c r="P625" s="3"/>
    </row>
    <row r="626" spans="13:16" x14ac:dyDescent="0.25">
      <c r="M626" s="3"/>
      <c r="N626" s="3"/>
      <c r="O626" s="3"/>
      <c r="P626" s="3"/>
    </row>
    <row r="627" spans="13:16" x14ac:dyDescent="0.25">
      <c r="M627" s="3"/>
      <c r="N627" s="3"/>
      <c r="O627" s="3"/>
      <c r="P627" s="3"/>
    </row>
    <row r="628" spans="13:16" x14ac:dyDescent="0.25">
      <c r="M628" s="3"/>
      <c r="N628" s="3"/>
      <c r="O628" s="3"/>
      <c r="P628" s="3"/>
    </row>
    <row r="629" spans="13:16" x14ac:dyDescent="0.25">
      <c r="M629" s="3"/>
      <c r="N629" s="3"/>
      <c r="O629" s="3"/>
      <c r="P629" s="3"/>
    </row>
    <row r="630" spans="13:16" x14ac:dyDescent="0.25">
      <c r="M630" s="3"/>
      <c r="N630" s="3"/>
      <c r="O630" s="3"/>
      <c r="P630" s="3"/>
    </row>
    <row r="631" spans="13:16" x14ac:dyDescent="0.25">
      <c r="M631" s="3"/>
      <c r="N631" s="3"/>
      <c r="O631" s="3"/>
      <c r="P631" s="3"/>
    </row>
    <row r="632" spans="13:16" x14ac:dyDescent="0.25">
      <c r="M632" s="3"/>
      <c r="N632" s="3"/>
      <c r="O632" s="3"/>
      <c r="P632" s="3"/>
    </row>
    <row r="633" spans="13:16" x14ac:dyDescent="0.25">
      <c r="M633" s="3"/>
      <c r="N633" s="3"/>
      <c r="O633" s="3"/>
      <c r="P633" s="3"/>
    </row>
    <row r="634" spans="13:16" x14ac:dyDescent="0.25">
      <c r="M634" s="3"/>
      <c r="N634" s="3"/>
      <c r="O634" s="3"/>
      <c r="P634" s="3"/>
    </row>
    <row r="635" spans="13:16" x14ac:dyDescent="0.25">
      <c r="M635" s="3"/>
      <c r="N635" s="3"/>
      <c r="O635" s="3"/>
      <c r="P635" s="3"/>
    </row>
    <row r="636" spans="13:16" x14ac:dyDescent="0.25">
      <c r="M636" s="3"/>
      <c r="N636" s="3"/>
      <c r="O636" s="3"/>
      <c r="P636" s="3"/>
    </row>
    <row r="637" spans="13:16" x14ac:dyDescent="0.25">
      <c r="M637" s="3"/>
      <c r="N637" s="3"/>
      <c r="O637" s="3"/>
      <c r="P637" s="3"/>
    </row>
    <row r="638" spans="13:16" x14ac:dyDescent="0.25">
      <c r="M638" s="3"/>
      <c r="N638" s="3"/>
      <c r="O638" s="3"/>
      <c r="P638" s="3"/>
    </row>
    <row r="639" spans="13:16" x14ac:dyDescent="0.25">
      <c r="M639" s="3"/>
      <c r="N639" s="3"/>
      <c r="O639" s="3"/>
      <c r="P639" s="3"/>
    </row>
    <row r="640" spans="13:16" x14ac:dyDescent="0.25">
      <c r="M640" s="3"/>
      <c r="N640" s="3"/>
      <c r="O640" s="3"/>
      <c r="P640" s="3"/>
    </row>
    <row r="641" spans="13:16" x14ac:dyDescent="0.25">
      <c r="M641" s="3"/>
      <c r="N641" s="3"/>
      <c r="O641" s="3"/>
      <c r="P641" s="3"/>
    </row>
    <row r="642" spans="13:16" x14ac:dyDescent="0.25">
      <c r="M642" s="3"/>
      <c r="N642" s="3"/>
      <c r="O642" s="3"/>
      <c r="P642" s="3"/>
    </row>
    <row r="643" spans="13:16" x14ac:dyDescent="0.25">
      <c r="M643" s="3"/>
      <c r="N643" s="3"/>
      <c r="O643" s="3"/>
      <c r="P643" s="3"/>
    </row>
    <row r="644" spans="13:16" x14ac:dyDescent="0.25">
      <c r="M644" s="3"/>
      <c r="N644" s="3"/>
      <c r="O644" s="3"/>
      <c r="P644" s="3"/>
    </row>
    <row r="645" spans="13:16" x14ac:dyDescent="0.25">
      <c r="M645" s="3"/>
      <c r="N645" s="3"/>
      <c r="O645" s="3"/>
      <c r="P645" s="3"/>
    </row>
    <row r="646" spans="13:16" x14ac:dyDescent="0.25">
      <c r="M646" s="3"/>
      <c r="N646" s="3"/>
      <c r="O646" s="3"/>
      <c r="P646" s="3"/>
    </row>
    <row r="647" spans="13:16" x14ac:dyDescent="0.25">
      <c r="M647" s="3"/>
      <c r="N647" s="3"/>
      <c r="O647" s="3"/>
      <c r="P647" s="3"/>
    </row>
    <row r="648" spans="13:16" x14ac:dyDescent="0.25">
      <c r="M648" s="3"/>
      <c r="N648" s="3"/>
      <c r="O648" s="3"/>
      <c r="P648" s="3"/>
    </row>
    <row r="649" spans="13:16" x14ac:dyDescent="0.25">
      <c r="M649" s="3"/>
      <c r="N649" s="3"/>
      <c r="O649" s="3"/>
      <c r="P649" s="3"/>
    </row>
    <row r="650" spans="13:16" x14ac:dyDescent="0.25">
      <c r="M650" s="3"/>
      <c r="N650" s="3"/>
      <c r="O650" s="3"/>
      <c r="P650" s="3"/>
    </row>
    <row r="651" spans="13:16" x14ac:dyDescent="0.25">
      <c r="M651" s="3"/>
      <c r="N651" s="3"/>
      <c r="O651" s="3"/>
      <c r="P651" s="3"/>
    </row>
    <row r="652" spans="13:16" x14ac:dyDescent="0.25">
      <c r="M652" s="3"/>
      <c r="N652" s="3"/>
      <c r="O652" s="3"/>
      <c r="P652" s="3"/>
    </row>
    <row r="653" spans="13:16" x14ac:dyDescent="0.25">
      <c r="M653" s="3"/>
      <c r="N653" s="3"/>
      <c r="O653" s="3"/>
      <c r="P653" s="3"/>
    </row>
    <row r="654" spans="13:16" x14ac:dyDescent="0.25">
      <c r="M654" s="3"/>
      <c r="N654" s="3"/>
      <c r="O654" s="3"/>
      <c r="P654" s="3"/>
    </row>
    <row r="655" spans="13:16" x14ac:dyDescent="0.25">
      <c r="M655" s="3"/>
      <c r="N655" s="3"/>
      <c r="O655" s="3"/>
      <c r="P655" s="3"/>
    </row>
  </sheetData>
  <autoFilter ref="A1:A655" xr:uid="{00000000-0009-0000-0000-000000000000}"/>
  <mergeCells count="5">
    <mergeCell ref="O1:Q2"/>
    <mergeCell ref="H5:P5"/>
    <mergeCell ref="A8:F8"/>
    <mergeCell ref="G8:Q8"/>
    <mergeCell ref="A18:Q18"/>
  </mergeCells>
  <pageMargins left="0" right="0" top="0" bottom="0" header="0" footer="0"/>
  <pageSetup paperSize="9" scale="43" fitToHeight="0" orientation="portrait" r:id="rId1"/>
  <headerFooter alignWithMargins="0">
    <oddFooter>&amp;R&amp;P / &amp;N</oddFooter>
  </headerFooter>
  <colBreaks count="1" manualBreakCount="1">
    <brk id="17" max="60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  2025-2024</vt:lpstr>
      <vt:lpstr>'CE  2025-2024'!Area_stampa</vt:lpstr>
      <vt:lpstr>'CE  2025-2024'!Titoli_stampa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Meo Lydia</dc:creator>
  <cp:lastModifiedBy>Piombo Gianluigi</cp:lastModifiedBy>
  <cp:lastPrinted>2026-04-29T09:17:05Z</cp:lastPrinted>
  <dcterms:created xsi:type="dcterms:W3CDTF">2012-04-20T07:48:36Z</dcterms:created>
  <dcterms:modified xsi:type="dcterms:W3CDTF">2026-06-29T11:16:10Z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d5051e0c-4ea9-4d52-9a8b-8aa4e7cea26c</vt:lpwstr>
  </property>
</Properties>
</file>